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All Budget Documents\2019 Supplementary Budget\"/>
    </mc:Choice>
  </mc:AlternateContent>
  <bookViews>
    <workbookView xWindow="0" yWindow="0" windowWidth="20490" windowHeight="7755" activeTab="3"/>
  </bookViews>
  <sheets>
    <sheet name="Table of Contents" sheetId="1" r:id="rId1"/>
    <sheet name="Summary" sheetId="2" r:id="rId2"/>
    <sheet name="Revenue" sheetId="3" r:id="rId3"/>
    <sheet name="Supplementary" sheetId="4" r:id="rId4"/>
  </sheets>
  <externalReferences>
    <externalReference r:id="rId5"/>
  </externalReferences>
  <definedNames>
    <definedName name="_xlnm._FilterDatabase" localSheetId="3" hidden="1">Supplementary!$G$1:$G$1545</definedName>
    <definedName name="_xlnm.Print_Area" localSheetId="2">Revenue!$A$1:$F$20</definedName>
    <definedName name="_xlnm.Print_Area" localSheetId="1">Summary!$A$1:$H$20</definedName>
    <definedName name="_xlnm.Print_Area" localSheetId="3">Supplementary!$A$1:$H$1545</definedName>
    <definedName name="_xlnm.Print_Area" localSheetId="0">'Table of Contents'!$A$1:$F$58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34" i="4" l="1"/>
  <c r="F1534" i="4"/>
  <c r="D1534" i="4"/>
  <c r="C1534" i="4"/>
  <c r="H1533" i="4"/>
  <c r="E1533" i="4"/>
  <c r="H1532" i="4"/>
  <c r="E1532" i="4"/>
  <c r="H1531" i="4"/>
  <c r="H1534" i="4" s="1"/>
  <c r="E1531" i="4"/>
  <c r="H1530" i="4"/>
  <c r="E1530" i="4"/>
  <c r="G1509" i="4"/>
  <c r="F1509" i="4"/>
  <c r="D1509" i="4"/>
  <c r="C1509" i="4"/>
  <c r="H1508" i="4"/>
  <c r="E1508" i="4"/>
  <c r="H1507" i="4"/>
  <c r="E1507" i="4"/>
  <c r="H1506" i="4"/>
  <c r="E1506" i="4"/>
  <c r="H1505" i="4"/>
  <c r="E1505" i="4"/>
  <c r="H1504" i="4"/>
  <c r="H1509" i="4" s="1"/>
  <c r="E1504" i="4"/>
  <c r="G1486" i="4"/>
  <c r="F1486" i="4"/>
  <c r="D1486" i="4"/>
  <c r="C1486" i="4"/>
  <c r="H1485" i="4"/>
  <c r="E1485" i="4"/>
  <c r="H1484" i="4"/>
  <c r="E1484" i="4"/>
  <c r="H1483" i="4"/>
  <c r="E1483" i="4"/>
  <c r="H1482" i="4"/>
  <c r="E1482" i="4"/>
  <c r="H1481" i="4"/>
  <c r="E1481" i="4"/>
  <c r="H1480" i="4"/>
  <c r="E1480" i="4"/>
  <c r="H1479" i="4"/>
  <c r="E1479" i="4"/>
  <c r="H1478" i="4"/>
  <c r="E1478" i="4"/>
  <c r="E1486" i="4" s="1"/>
  <c r="G1457" i="4"/>
  <c r="F1457" i="4"/>
  <c r="D1457" i="4"/>
  <c r="C1457" i="4"/>
  <c r="H1456" i="4"/>
  <c r="E1456" i="4"/>
  <c r="H1455" i="4"/>
  <c r="E1455" i="4"/>
  <c r="H1454" i="4"/>
  <c r="E1454" i="4"/>
  <c r="H1453" i="4"/>
  <c r="E1453" i="4"/>
  <c r="H1452" i="4"/>
  <c r="E1452" i="4"/>
  <c r="F1438" i="4"/>
  <c r="D1438" i="4"/>
  <c r="C1438" i="4"/>
  <c r="G1437" i="4"/>
  <c r="G1438" i="4" s="1"/>
  <c r="E1437" i="4"/>
  <c r="E1438" i="4" s="1"/>
  <c r="G1418" i="4"/>
  <c r="F1418" i="4"/>
  <c r="D1418" i="4"/>
  <c r="C1418" i="4"/>
  <c r="H1417" i="4"/>
  <c r="H1418" i="4" s="1"/>
  <c r="E1417" i="4"/>
  <c r="E1418" i="4" s="1"/>
  <c r="G1399" i="4"/>
  <c r="F1399" i="4"/>
  <c r="D1399" i="4"/>
  <c r="C1399" i="4"/>
  <c r="H1398" i="4"/>
  <c r="E1398" i="4"/>
  <c r="H1397" i="4"/>
  <c r="E1397" i="4"/>
  <c r="H1396" i="4"/>
  <c r="E1396" i="4"/>
  <c r="H1395" i="4"/>
  <c r="E1395" i="4"/>
  <c r="H1394" i="4"/>
  <c r="E1394" i="4"/>
  <c r="H1393" i="4"/>
  <c r="E1393" i="4"/>
  <c r="H1392" i="4"/>
  <c r="E1392" i="4"/>
  <c r="H1391" i="4"/>
  <c r="E1391" i="4"/>
  <c r="G1364" i="4"/>
  <c r="F1364" i="4"/>
  <c r="D1364" i="4"/>
  <c r="C1364" i="4"/>
  <c r="H1363" i="4"/>
  <c r="H1364" i="4" s="1"/>
  <c r="E1363" i="4"/>
  <c r="E1364" i="4" s="1"/>
  <c r="G1332" i="4"/>
  <c r="F1332" i="4"/>
  <c r="D1332" i="4"/>
  <c r="C1332" i="4"/>
  <c r="H1331" i="4"/>
  <c r="H1330" i="4"/>
  <c r="E1330" i="4"/>
  <c r="H1329" i="4"/>
  <c r="E1329" i="4"/>
  <c r="H1328" i="4"/>
  <c r="H1332" i="4" s="1"/>
  <c r="E1328" i="4"/>
  <c r="E1332" i="4" s="1"/>
  <c r="G1303" i="4"/>
  <c r="F1303" i="4"/>
  <c r="D1303" i="4"/>
  <c r="C1303" i="4"/>
  <c r="H1302" i="4"/>
  <c r="E1302" i="4"/>
  <c r="H1301" i="4"/>
  <c r="E1301" i="4"/>
  <c r="H1300" i="4"/>
  <c r="E1300" i="4"/>
  <c r="H1299" i="4"/>
  <c r="E1299" i="4"/>
  <c r="H1298" i="4"/>
  <c r="E1298" i="4"/>
  <c r="H1297" i="4"/>
  <c r="E1297" i="4"/>
  <c r="G1278" i="4"/>
  <c r="F1278" i="4"/>
  <c r="D1278" i="4"/>
  <c r="C1278" i="4"/>
  <c r="H1277" i="4"/>
  <c r="E1277" i="4"/>
  <c r="H1276" i="4"/>
  <c r="E1276" i="4"/>
  <c r="H1275" i="4"/>
  <c r="E1275" i="4"/>
  <c r="H1274" i="4"/>
  <c r="E1274" i="4"/>
  <c r="H1273" i="4"/>
  <c r="E1273" i="4"/>
  <c r="H1272" i="4"/>
  <c r="E1272" i="4"/>
  <c r="H1271" i="4"/>
  <c r="E1271" i="4"/>
  <c r="H1270" i="4"/>
  <c r="E1270" i="4"/>
  <c r="H1269" i="4"/>
  <c r="E1269" i="4"/>
  <c r="G1234" i="4"/>
  <c r="F1234" i="4"/>
  <c r="D1234" i="4"/>
  <c r="C1234" i="4"/>
  <c r="H1233" i="4"/>
  <c r="H1234" i="4" s="1"/>
  <c r="E1233" i="4"/>
  <c r="E1234" i="4" s="1"/>
  <c r="G1200" i="4"/>
  <c r="F1200" i="4"/>
  <c r="D1200" i="4"/>
  <c r="C1200" i="4"/>
  <c r="H1199" i="4"/>
  <c r="E1199" i="4"/>
  <c r="H1198" i="4"/>
  <c r="H1200" i="4" s="1"/>
  <c r="E1198" i="4"/>
  <c r="E1200" i="4" s="1"/>
  <c r="G1167" i="4"/>
  <c r="F1167" i="4"/>
  <c r="D1167" i="4"/>
  <c r="C1167" i="4"/>
  <c r="H1166" i="4"/>
  <c r="E1166" i="4"/>
  <c r="H1165" i="4"/>
  <c r="H1167" i="4" s="1"/>
  <c r="E1165" i="4"/>
  <c r="H1164" i="4"/>
  <c r="E1164" i="4"/>
  <c r="G1133" i="4"/>
  <c r="F1133" i="4"/>
  <c r="D1133" i="4"/>
  <c r="C1133" i="4"/>
  <c r="H1132" i="4"/>
  <c r="E1132" i="4"/>
  <c r="H1131" i="4"/>
  <c r="E1131" i="4"/>
  <c r="H1130" i="4"/>
  <c r="H1133" i="4" s="1"/>
  <c r="E1130" i="4"/>
  <c r="E1133" i="4" s="1"/>
  <c r="G1106" i="4"/>
  <c r="F1106" i="4"/>
  <c r="D1106" i="4"/>
  <c r="C1106" i="4"/>
  <c r="H1105" i="4"/>
  <c r="E1105" i="4"/>
  <c r="H1104" i="4"/>
  <c r="E1104" i="4"/>
  <c r="H1103" i="4"/>
  <c r="E1103" i="4"/>
  <c r="H1102" i="4"/>
  <c r="E1102" i="4"/>
  <c r="H1101" i="4"/>
  <c r="E1101" i="4"/>
  <c r="H1100" i="4"/>
  <c r="E1100" i="4"/>
  <c r="H1099" i="4"/>
  <c r="E1099" i="4"/>
  <c r="E1106" i="4" s="1"/>
  <c r="G1070" i="4"/>
  <c r="F1070" i="4"/>
  <c r="D1070" i="4"/>
  <c r="C1070" i="4"/>
  <c r="H1069" i="4"/>
  <c r="E1069" i="4"/>
  <c r="H1068" i="4"/>
  <c r="E1068" i="4"/>
  <c r="H1067" i="4"/>
  <c r="E1067" i="4"/>
  <c r="H1066" i="4"/>
  <c r="E1066" i="4"/>
  <c r="E1070" i="4" s="1"/>
  <c r="G1053" i="4"/>
  <c r="F1053" i="4"/>
  <c r="E1053" i="4"/>
  <c r="D1053" i="4"/>
  <c r="C1053" i="4"/>
  <c r="H1052" i="4"/>
  <c r="E1052" i="4"/>
  <c r="H1051" i="4"/>
  <c r="H1053" i="4" s="1"/>
  <c r="E1051" i="4"/>
  <c r="G1038" i="4"/>
  <c r="F1038" i="4"/>
  <c r="D1038" i="4"/>
  <c r="C1038" i="4"/>
  <c r="H1037" i="4"/>
  <c r="E1037" i="4"/>
  <c r="H1036" i="4"/>
  <c r="E1036" i="4"/>
  <c r="H1035" i="4"/>
  <c r="E1035" i="4"/>
  <c r="E1038" i="4" s="1"/>
  <c r="H1034" i="4"/>
  <c r="E1034" i="4"/>
  <c r="G1014" i="4"/>
  <c r="F1014" i="4"/>
  <c r="D1014" i="4"/>
  <c r="C1014" i="4"/>
  <c r="H1013" i="4"/>
  <c r="E1013" i="4"/>
  <c r="H1012" i="4"/>
  <c r="E1012" i="4"/>
  <c r="H1011" i="4"/>
  <c r="E1011" i="4"/>
  <c r="H1010" i="4"/>
  <c r="E1010" i="4"/>
  <c r="H1009" i="4"/>
  <c r="E1009" i="4"/>
  <c r="H1008" i="4"/>
  <c r="E1008" i="4"/>
  <c r="H1007" i="4"/>
  <c r="E1007" i="4"/>
  <c r="H1006" i="4"/>
  <c r="E1006" i="4"/>
  <c r="H1005" i="4"/>
  <c r="E1005" i="4"/>
  <c r="H1004" i="4"/>
  <c r="E1004" i="4"/>
  <c r="G980" i="4"/>
  <c r="D980" i="4"/>
  <c r="C980" i="4"/>
  <c r="H979" i="4"/>
  <c r="E979" i="4"/>
  <c r="H978" i="4"/>
  <c r="E978" i="4"/>
  <c r="H977" i="4"/>
  <c r="F977" i="4"/>
  <c r="F980" i="4" s="1"/>
  <c r="E977" i="4"/>
  <c r="E980" i="4" s="1"/>
  <c r="G976" i="4"/>
  <c r="H976" i="4" s="1"/>
  <c r="E976" i="4"/>
  <c r="G949" i="4"/>
  <c r="F949" i="4"/>
  <c r="D949" i="4"/>
  <c r="C949" i="4"/>
  <c r="H948" i="4"/>
  <c r="E948" i="4"/>
  <c r="H947" i="4"/>
  <c r="E947" i="4"/>
  <c r="H946" i="4"/>
  <c r="E946" i="4"/>
  <c r="H945" i="4"/>
  <c r="E945" i="4"/>
  <c r="E949" i="4" s="1"/>
  <c r="G913" i="4"/>
  <c r="F913" i="4"/>
  <c r="D913" i="4"/>
  <c r="C913" i="4"/>
  <c r="H912" i="4"/>
  <c r="H913" i="4" s="1"/>
  <c r="E912" i="4"/>
  <c r="E913" i="4" s="1"/>
  <c r="G888" i="4"/>
  <c r="F888" i="4"/>
  <c r="D888" i="4"/>
  <c r="C888" i="4"/>
  <c r="H887" i="4"/>
  <c r="E887" i="4"/>
  <c r="H886" i="4"/>
  <c r="E886" i="4"/>
  <c r="H885" i="4"/>
  <c r="E885" i="4"/>
  <c r="H884" i="4"/>
  <c r="E884" i="4"/>
  <c r="H883" i="4"/>
  <c r="E883" i="4"/>
  <c r="H882" i="4"/>
  <c r="E882" i="4"/>
  <c r="G848" i="4"/>
  <c r="F848" i="4"/>
  <c r="D848" i="4"/>
  <c r="C848" i="4"/>
  <c r="H847" i="4"/>
  <c r="H848" i="4" s="1"/>
  <c r="E847" i="4"/>
  <c r="E848" i="4" s="1"/>
  <c r="G822" i="4"/>
  <c r="D822" i="4"/>
  <c r="C822" i="4"/>
  <c r="F821" i="4"/>
  <c r="H821" i="4" s="1"/>
  <c r="E821" i="4"/>
  <c r="H820" i="4"/>
  <c r="E820" i="4"/>
  <c r="H819" i="4"/>
  <c r="E819" i="4"/>
  <c r="H818" i="4"/>
  <c r="E818" i="4"/>
  <c r="H817" i="4"/>
  <c r="E817" i="4"/>
  <c r="E822" i="4" s="1"/>
  <c r="G792" i="4"/>
  <c r="F792" i="4"/>
  <c r="D792" i="4"/>
  <c r="C792" i="4"/>
  <c r="H791" i="4"/>
  <c r="E791" i="4"/>
  <c r="H790" i="4"/>
  <c r="E790" i="4"/>
  <c r="H789" i="4"/>
  <c r="E789" i="4"/>
  <c r="H788" i="4"/>
  <c r="E788" i="4"/>
  <c r="H787" i="4"/>
  <c r="E787" i="4"/>
  <c r="H786" i="4"/>
  <c r="E786" i="4"/>
  <c r="G760" i="4"/>
  <c r="F760" i="4"/>
  <c r="D760" i="4"/>
  <c r="C760" i="4"/>
  <c r="H759" i="4"/>
  <c r="E759" i="4"/>
  <c r="H758" i="4"/>
  <c r="E758" i="4"/>
  <c r="H757" i="4"/>
  <c r="E757" i="4"/>
  <c r="H756" i="4"/>
  <c r="E756" i="4"/>
  <c r="G727" i="4"/>
  <c r="F727" i="4"/>
  <c r="D727" i="4"/>
  <c r="C727" i="4"/>
  <c r="H726" i="4"/>
  <c r="E726" i="4"/>
  <c r="H725" i="4"/>
  <c r="E725" i="4"/>
  <c r="H724" i="4"/>
  <c r="H727" i="4" s="1"/>
  <c r="E724" i="4"/>
  <c r="G697" i="4"/>
  <c r="F697" i="4"/>
  <c r="D697" i="4"/>
  <c r="C697" i="4"/>
  <c r="H696" i="4"/>
  <c r="E696" i="4"/>
  <c r="H695" i="4"/>
  <c r="E695" i="4"/>
  <c r="H694" i="4"/>
  <c r="E694" i="4"/>
  <c r="E697" i="4" s="1"/>
  <c r="F676" i="4"/>
  <c r="D676" i="4"/>
  <c r="C676" i="4"/>
  <c r="H675" i="4"/>
  <c r="E675" i="4"/>
  <c r="H674" i="4"/>
  <c r="E674" i="4"/>
  <c r="H673" i="4"/>
  <c r="E673" i="4"/>
  <c r="H672" i="4"/>
  <c r="H676" i="4" s="1"/>
  <c r="E672" i="4"/>
  <c r="H671" i="4"/>
  <c r="E671" i="4"/>
  <c r="H670" i="4"/>
  <c r="E670" i="4"/>
  <c r="G646" i="4"/>
  <c r="F646" i="4"/>
  <c r="D646" i="4"/>
  <c r="C646" i="4"/>
  <c r="H645" i="4"/>
  <c r="H646" i="4" s="1"/>
  <c r="E645" i="4"/>
  <c r="E646" i="4" s="1"/>
  <c r="G630" i="4"/>
  <c r="F630" i="4"/>
  <c r="D630" i="4"/>
  <c r="C630" i="4"/>
  <c r="H629" i="4"/>
  <c r="H630" i="4" s="1"/>
  <c r="E629" i="4"/>
  <c r="E630" i="4" s="1"/>
  <c r="G614" i="4"/>
  <c r="F614" i="4"/>
  <c r="D614" i="4"/>
  <c r="C614" i="4"/>
  <c r="H613" i="4"/>
  <c r="H614" i="4" s="1"/>
  <c r="E613" i="4"/>
  <c r="E614" i="4" s="1"/>
  <c r="G598" i="4"/>
  <c r="F598" i="4"/>
  <c r="D598" i="4"/>
  <c r="C598" i="4"/>
  <c r="H597" i="4"/>
  <c r="E597" i="4"/>
  <c r="H596" i="4"/>
  <c r="E596" i="4"/>
  <c r="H595" i="4"/>
  <c r="E595" i="4"/>
  <c r="H594" i="4"/>
  <c r="E594" i="4"/>
  <c r="H593" i="4"/>
  <c r="E593" i="4"/>
  <c r="H592" i="4"/>
  <c r="E592" i="4"/>
  <c r="H591" i="4"/>
  <c r="E591" i="4"/>
  <c r="H590" i="4"/>
  <c r="E590" i="4"/>
  <c r="H589" i="4"/>
  <c r="E589" i="4"/>
  <c r="H588" i="4"/>
  <c r="H598" i="4" s="1"/>
  <c r="E588" i="4"/>
  <c r="G575" i="4"/>
  <c r="F575" i="4"/>
  <c r="D575" i="4"/>
  <c r="C575" i="4"/>
  <c r="H574" i="4"/>
  <c r="E574" i="4"/>
  <c r="H573" i="4"/>
  <c r="E573" i="4"/>
  <c r="H572" i="4"/>
  <c r="E572" i="4"/>
  <c r="H571" i="4"/>
  <c r="E571" i="4"/>
  <c r="H570" i="4"/>
  <c r="E570" i="4"/>
  <c r="H569" i="4"/>
  <c r="E569" i="4"/>
  <c r="C568" i="4"/>
  <c r="H568" i="4" s="1"/>
  <c r="H567" i="4"/>
  <c r="E567" i="4"/>
  <c r="H566" i="4"/>
  <c r="E566" i="4"/>
  <c r="H565" i="4"/>
  <c r="E565" i="4"/>
  <c r="H564" i="4"/>
  <c r="E564" i="4"/>
  <c r="H563" i="4"/>
  <c r="E563" i="4"/>
  <c r="H562" i="4"/>
  <c r="E562" i="4"/>
  <c r="H561" i="4"/>
  <c r="E561" i="4"/>
  <c r="H560" i="4"/>
  <c r="E560" i="4"/>
  <c r="G528" i="4"/>
  <c r="F528" i="4"/>
  <c r="D528" i="4"/>
  <c r="C528" i="4"/>
  <c r="H527" i="4"/>
  <c r="H528" i="4" s="1"/>
  <c r="E527" i="4"/>
  <c r="E528" i="4" s="1"/>
  <c r="G514" i="4"/>
  <c r="F514" i="4"/>
  <c r="D514" i="4"/>
  <c r="C514" i="4"/>
  <c r="H513" i="4"/>
  <c r="E513" i="4"/>
  <c r="H512" i="4"/>
  <c r="E512" i="4"/>
  <c r="H511" i="4"/>
  <c r="E511" i="4"/>
  <c r="H510" i="4"/>
  <c r="E510" i="4"/>
  <c r="H509" i="4"/>
  <c r="E509" i="4"/>
  <c r="H508" i="4"/>
  <c r="E508" i="4"/>
  <c r="H507" i="4"/>
  <c r="E507" i="4"/>
  <c r="H506" i="4"/>
  <c r="E506" i="4"/>
  <c r="H505" i="4"/>
  <c r="E505" i="4"/>
  <c r="H504" i="4"/>
  <c r="E504" i="4"/>
  <c r="H503" i="4"/>
  <c r="E503" i="4"/>
  <c r="H502" i="4"/>
  <c r="E502" i="4"/>
  <c r="H501" i="4"/>
  <c r="E501" i="4"/>
  <c r="G488" i="4"/>
  <c r="F488" i="4"/>
  <c r="D488" i="4"/>
  <c r="C488" i="4"/>
  <c r="H487" i="4"/>
  <c r="E487" i="4"/>
  <c r="H486" i="4"/>
  <c r="E486" i="4"/>
  <c r="H485" i="4"/>
  <c r="E485" i="4"/>
  <c r="E488" i="4" s="1"/>
  <c r="H484" i="4"/>
  <c r="E484" i="4"/>
  <c r="H483" i="4"/>
  <c r="E483" i="4"/>
  <c r="H482" i="4"/>
  <c r="E482" i="4"/>
  <c r="G467" i="4"/>
  <c r="F467" i="4"/>
  <c r="D467" i="4"/>
  <c r="C467" i="4"/>
  <c r="H466" i="4"/>
  <c r="E466" i="4"/>
  <c r="H465" i="4"/>
  <c r="E465" i="4"/>
  <c r="H464" i="4"/>
  <c r="E464" i="4"/>
  <c r="H463" i="4"/>
  <c r="E463" i="4"/>
  <c r="H462" i="4"/>
  <c r="E462" i="4"/>
  <c r="H461" i="4"/>
  <c r="E461" i="4"/>
  <c r="H460" i="4"/>
  <c r="E460" i="4"/>
  <c r="H459" i="4"/>
  <c r="E459" i="4"/>
  <c r="H458" i="4"/>
  <c r="E458" i="4"/>
  <c r="H457" i="4"/>
  <c r="E457" i="4"/>
  <c r="H456" i="4"/>
  <c r="E456" i="4"/>
  <c r="H455" i="4"/>
  <c r="E455" i="4"/>
  <c r="H454" i="4"/>
  <c r="E454" i="4"/>
  <c r="G441" i="4"/>
  <c r="F441" i="4"/>
  <c r="D441" i="4"/>
  <c r="C441" i="4"/>
  <c r="H440" i="4"/>
  <c r="E440" i="4"/>
  <c r="H439" i="4"/>
  <c r="E439" i="4"/>
  <c r="H438" i="4"/>
  <c r="E438" i="4"/>
  <c r="H437" i="4"/>
  <c r="E437" i="4"/>
  <c r="H436" i="4"/>
  <c r="E436" i="4"/>
  <c r="H435" i="4"/>
  <c r="E435" i="4"/>
  <c r="H434" i="4"/>
  <c r="E434" i="4"/>
  <c r="E441" i="4" s="1"/>
  <c r="G405" i="4"/>
  <c r="F405" i="4"/>
  <c r="D405" i="4"/>
  <c r="C405" i="4"/>
  <c r="H404" i="4"/>
  <c r="E404" i="4"/>
  <c r="H403" i="4"/>
  <c r="E403" i="4"/>
  <c r="H402" i="4"/>
  <c r="H405" i="4" s="1"/>
  <c r="E402" i="4"/>
  <c r="E405" i="4" s="1"/>
  <c r="G381" i="4"/>
  <c r="F381" i="4"/>
  <c r="D381" i="4"/>
  <c r="C381" i="4"/>
  <c r="H380" i="4"/>
  <c r="E380" i="4"/>
  <c r="H379" i="4"/>
  <c r="E379" i="4"/>
  <c r="H378" i="4"/>
  <c r="E378" i="4"/>
  <c r="H377" i="4"/>
  <c r="E377" i="4"/>
  <c r="H376" i="4"/>
  <c r="E376" i="4"/>
  <c r="E381" i="4" s="1"/>
  <c r="G346" i="4"/>
  <c r="F346" i="4"/>
  <c r="D346" i="4"/>
  <c r="C346" i="4"/>
  <c r="H345" i="4"/>
  <c r="E345" i="4"/>
  <c r="H344" i="4"/>
  <c r="E344" i="4"/>
  <c r="H343" i="4"/>
  <c r="E343" i="4"/>
  <c r="E346" i="4" s="1"/>
  <c r="H342" i="4"/>
  <c r="E342" i="4"/>
  <c r="G318" i="4"/>
  <c r="F318" i="4"/>
  <c r="D318" i="4"/>
  <c r="C318" i="4"/>
  <c r="H317" i="4"/>
  <c r="E317" i="4"/>
  <c r="H316" i="4"/>
  <c r="E316" i="4"/>
  <c r="H315" i="4"/>
  <c r="E315" i="4"/>
  <c r="H314" i="4"/>
  <c r="E314" i="4"/>
  <c r="H313" i="4"/>
  <c r="E313" i="4"/>
  <c r="H312" i="4"/>
  <c r="E312" i="4"/>
  <c r="H311" i="4"/>
  <c r="H318" i="4" s="1"/>
  <c r="E311" i="4"/>
  <c r="H310" i="4"/>
  <c r="E310" i="4"/>
  <c r="H309" i="4"/>
  <c r="E309" i="4"/>
  <c r="G280" i="4"/>
  <c r="F280" i="4"/>
  <c r="D280" i="4"/>
  <c r="C280" i="4"/>
  <c r="H279" i="4"/>
  <c r="E279" i="4"/>
  <c r="H278" i="4"/>
  <c r="E278" i="4"/>
  <c r="H277" i="4"/>
  <c r="E277" i="4"/>
  <c r="G262" i="4"/>
  <c r="F262" i="4"/>
  <c r="D262" i="4"/>
  <c r="C262" i="4"/>
  <c r="H261" i="4"/>
  <c r="H260" i="4"/>
  <c r="E260" i="4"/>
  <c r="E262" i="4" s="1"/>
  <c r="G247" i="4"/>
  <c r="F247" i="4"/>
  <c r="D247" i="4"/>
  <c r="C247" i="4"/>
  <c r="H246" i="4"/>
  <c r="E246" i="4"/>
  <c r="E247" i="4" s="1"/>
  <c r="H245" i="4"/>
  <c r="E245" i="4"/>
  <c r="G232" i="4"/>
  <c r="F232" i="4"/>
  <c r="E232" i="4"/>
  <c r="D232" i="4"/>
  <c r="C232" i="4"/>
  <c r="H231" i="4"/>
  <c r="H232" i="4" s="1"/>
  <c r="G214" i="4"/>
  <c r="F214" i="4"/>
  <c r="D214" i="4"/>
  <c r="C214" i="4"/>
  <c r="H213" i="4"/>
  <c r="E213" i="4"/>
  <c r="H212" i="4"/>
  <c r="H214" i="4" s="1"/>
  <c r="E212" i="4"/>
  <c r="E214" i="4" s="1"/>
  <c r="G198" i="4"/>
  <c r="F198" i="4"/>
  <c r="D198" i="4"/>
  <c r="C198" i="4"/>
  <c r="H197" i="4"/>
  <c r="H198" i="4" s="1"/>
  <c r="E197" i="4"/>
  <c r="E198" i="4" s="1"/>
  <c r="G185" i="4"/>
  <c r="F185" i="4"/>
  <c r="E185" i="4"/>
  <c r="D185" i="4"/>
  <c r="C185" i="4"/>
  <c r="H184" i="4"/>
  <c r="E184" i="4"/>
  <c r="H183" i="4"/>
  <c r="H185" i="4" s="1"/>
  <c r="E183" i="4"/>
  <c r="G158" i="4"/>
  <c r="F158" i="4"/>
  <c r="D158" i="4"/>
  <c r="C158" i="4"/>
  <c r="H157" i="4"/>
  <c r="H158" i="4" s="1"/>
  <c r="E157" i="4"/>
  <c r="E158" i="4" s="1"/>
  <c r="H146" i="4"/>
  <c r="G146" i="4"/>
  <c r="F146" i="4"/>
  <c r="D146" i="4"/>
  <c r="C146" i="4"/>
  <c r="H145" i="4"/>
  <c r="E145" i="4"/>
  <c r="E146" i="4" s="1"/>
  <c r="G130" i="4"/>
  <c r="F130" i="4"/>
  <c r="D130" i="4"/>
  <c r="C130" i="4"/>
  <c r="H129" i="4"/>
  <c r="E129" i="4"/>
  <c r="H128" i="4"/>
  <c r="E128" i="4"/>
  <c r="H127" i="4"/>
  <c r="E127" i="4"/>
  <c r="G96" i="4"/>
  <c r="F96" i="4"/>
  <c r="D96" i="4"/>
  <c r="C96" i="4"/>
  <c r="H95" i="4"/>
  <c r="H96" i="4" s="1"/>
  <c r="E95" i="4"/>
  <c r="E96" i="4" s="1"/>
  <c r="G69" i="4"/>
  <c r="F69" i="4"/>
  <c r="D69" i="4"/>
  <c r="C69" i="4"/>
  <c r="H68" i="4"/>
  <c r="E68" i="4"/>
  <c r="H67" i="4"/>
  <c r="H69" i="4" s="1"/>
  <c r="E67" i="4"/>
  <c r="E69" i="4" s="1"/>
  <c r="G40" i="4"/>
  <c r="F40" i="4"/>
  <c r="D40" i="4"/>
  <c r="C40" i="4"/>
  <c r="H39" i="4"/>
  <c r="E39" i="4"/>
  <c r="H38" i="4"/>
  <c r="E38" i="4"/>
  <c r="H37" i="4"/>
  <c r="H40" i="4" s="1"/>
  <c r="E37" i="4"/>
  <c r="G19" i="4"/>
  <c r="F19" i="4"/>
  <c r="D19" i="4"/>
  <c r="C19" i="4"/>
  <c r="H18" i="4"/>
  <c r="E18" i="4"/>
  <c r="H17" i="4"/>
  <c r="E17" i="4"/>
  <c r="H16" i="4"/>
  <c r="E16" i="4"/>
  <c r="H15" i="4"/>
  <c r="E15" i="4"/>
  <c r="H14" i="4"/>
  <c r="E14" i="4"/>
  <c r="D14" i="3"/>
  <c r="E14" i="3" s="1"/>
  <c r="C14" i="3"/>
  <c r="F14" i="3" s="1"/>
  <c r="C13" i="3"/>
  <c r="C15" i="3" s="1"/>
  <c r="D12" i="3"/>
  <c r="E11" i="3"/>
  <c r="E10" i="3"/>
  <c r="F9" i="3"/>
  <c r="E9" i="3"/>
  <c r="D9" i="3"/>
  <c r="D8" i="3"/>
  <c r="E8" i="3" s="1"/>
  <c r="D7" i="3"/>
  <c r="F7" i="3" s="1"/>
  <c r="F6" i="3"/>
  <c r="D6" i="3"/>
  <c r="E6" i="3" s="1"/>
  <c r="D5" i="3"/>
  <c r="E5" i="3" s="1"/>
  <c r="H8" i="2"/>
  <c r="G8" i="2"/>
  <c r="F8" i="2"/>
  <c r="E8" i="2"/>
  <c r="D8" i="2"/>
  <c r="C8" i="2"/>
  <c r="H6" i="2"/>
  <c r="G6" i="2"/>
  <c r="F6" i="2"/>
  <c r="E6" i="2"/>
  <c r="E7" i="2" s="1"/>
  <c r="E9" i="2" s="1"/>
  <c r="D6" i="2"/>
  <c r="C6" i="2"/>
  <c r="H5" i="2"/>
  <c r="H7" i="2" s="1"/>
  <c r="H9" i="2" s="1"/>
  <c r="G5" i="2"/>
  <c r="G7" i="2" s="1"/>
  <c r="F5" i="2"/>
  <c r="F7" i="2" s="1"/>
  <c r="E5" i="2"/>
  <c r="D5" i="2"/>
  <c r="D7" i="2" s="1"/>
  <c r="D9" i="2" s="1"/>
  <c r="C5" i="2"/>
  <c r="C7" i="2" s="1"/>
  <c r="C9" i="2" s="1"/>
  <c r="E19" i="4" l="1"/>
  <c r="H346" i="4"/>
  <c r="H467" i="4"/>
  <c r="H488" i="4"/>
  <c r="H697" i="4"/>
  <c r="H760" i="4"/>
  <c r="H792" i="4"/>
  <c r="E888" i="4"/>
  <c r="E1303" i="4"/>
  <c r="E1509" i="4"/>
  <c r="H441" i="4"/>
  <c r="E318" i="4"/>
  <c r="E467" i="4"/>
  <c r="E727" i="4"/>
  <c r="H980" i="4"/>
  <c r="E1014" i="4"/>
  <c r="E280" i="4"/>
  <c r="E514" i="4"/>
  <c r="E760" i="4"/>
  <c r="H1070" i="4"/>
  <c r="H1303" i="4"/>
  <c r="H1457" i="4"/>
  <c r="H1486" i="4"/>
  <c r="E40" i="4"/>
  <c r="E130" i="4"/>
  <c r="H247" i="4"/>
  <c r="H280" i="4"/>
  <c r="H514" i="4"/>
  <c r="H949" i="4"/>
  <c r="E1167" i="4"/>
  <c r="E1278" i="4"/>
  <c r="E1457" i="4"/>
  <c r="H262" i="4"/>
  <c r="E792" i="4"/>
  <c r="H888" i="4"/>
  <c r="H1278" i="4"/>
  <c r="E1399" i="4"/>
  <c r="H381" i="4"/>
  <c r="E598" i="4"/>
  <c r="E676" i="4"/>
  <c r="H1014" i="4"/>
  <c r="H1038" i="4"/>
  <c r="H1399" i="4"/>
  <c r="E1534" i="4"/>
  <c r="H1106" i="4"/>
  <c r="H19" i="4"/>
  <c r="H130" i="4"/>
  <c r="H575" i="4"/>
  <c r="H822" i="4"/>
  <c r="F822" i="4"/>
  <c r="H1437" i="4"/>
  <c r="H1438" i="4" s="1"/>
  <c r="E568" i="4"/>
  <c r="E575" i="4" s="1"/>
  <c r="F5" i="3"/>
  <c r="E7" i="3"/>
  <c r="F8" i="3"/>
  <c r="D13" i="3"/>
  <c r="E13" i="3" l="1"/>
  <c r="D15" i="3"/>
  <c r="E15" i="3" s="1"/>
  <c r="F13" i="3"/>
  <c r="F15" i="3" s="1"/>
</calcChain>
</file>

<file path=xl/comments1.xml><?xml version="1.0" encoding="utf-8"?>
<comments xmlns="http://schemas.openxmlformats.org/spreadsheetml/2006/main">
  <authors>
    <author>Akolo Peters</author>
  </authors>
  <commentList>
    <comment ref="B376" authorId="0" shapeId="0">
      <text>
        <r>
          <rPr>
            <b/>
            <sz val="9"/>
            <color indexed="81"/>
            <rFont val="Tahoma"/>
            <family val="2"/>
          </rPr>
          <t>Akolo Peters:</t>
        </r>
        <r>
          <rPr>
            <sz val="9"/>
            <color indexed="81"/>
            <rFont val="Tahoma"/>
            <family val="2"/>
          </rPr>
          <t xml:space="preserve">
Construction of Gudi Market</t>
        </r>
      </text>
    </comment>
    <comment ref="B380" authorId="0" shapeId="0">
      <text>
        <r>
          <rPr>
            <b/>
            <sz val="9"/>
            <color indexed="81"/>
            <rFont val="Tahoma"/>
            <family val="2"/>
          </rPr>
          <t>Akolo Peters:</t>
        </r>
        <r>
          <rPr>
            <sz val="9"/>
            <color indexed="81"/>
            <rFont val="Tahoma"/>
            <family val="2"/>
          </rPr>
          <t xml:space="preserve">
Governor and Deputy Governor's Lodge, Abuja</t>
        </r>
      </text>
    </comment>
  </commentList>
</comments>
</file>

<file path=xl/sharedStrings.xml><?xml version="1.0" encoding="utf-8"?>
<sst xmlns="http://schemas.openxmlformats.org/spreadsheetml/2006/main" count="1863" uniqueCount="447">
  <si>
    <t>Table of Contents</t>
  </si>
  <si>
    <t>S/No.</t>
  </si>
  <si>
    <t>Admin Code</t>
  </si>
  <si>
    <t>Details</t>
  </si>
  <si>
    <t>Page No.</t>
  </si>
  <si>
    <t>=</t>
  </si>
  <si>
    <t>i</t>
  </si>
  <si>
    <t>Summary of Supplementary Budget 2019</t>
  </si>
  <si>
    <t>iv</t>
  </si>
  <si>
    <t>Summary of 2019 Revenue</t>
  </si>
  <si>
    <t>v</t>
  </si>
  <si>
    <t>Summary of 2019 Supplementary Budget Requirement Based on MDAs</t>
  </si>
  <si>
    <t>vi</t>
  </si>
  <si>
    <t>Ministry/Agency/Department</t>
  </si>
  <si>
    <t>011200300100</t>
  </si>
  <si>
    <t>Nasarawa State House of Assembly</t>
  </si>
  <si>
    <t>051705500100</t>
  </si>
  <si>
    <t>Ministry of Special Education, Science &amp; Technology</t>
  </si>
  <si>
    <t>052100100100</t>
  </si>
  <si>
    <t>Ministry of Health</t>
  </si>
  <si>
    <t>021500100100</t>
  </si>
  <si>
    <t>Ministry of Agriculture</t>
  </si>
  <si>
    <t>012300100100</t>
  </si>
  <si>
    <t xml:space="preserve"> Ministry of Information, Culture &amp; Tourism</t>
  </si>
  <si>
    <t>052110100100</t>
  </si>
  <si>
    <t>Dalhatu Araf Specialist Hospital</t>
  </si>
  <si>
    <t>025201200100</t>
  </si>
  <si>
    <t>Ministry for Water Resources &amp; Rural Development</t>
  </si>
  <si>
    <t>051700100100</t>
  </si>
  <si>
    <t>Ministry of Education</t>
  </si>
  <si>
    <t>051705400100</t>
  </si>
  <si>
    <t>Teachers Service Commission</t>
  </si>
  <si>
    <t>051706700100</t>
  </si>
  <si>
    <t>Ministry For Higher Education</t>
  </si>
  <si>
    <t>051400100100</t>
  </si>
  <si>
    <t>Ministry of Women Affairs &amp; Social Development</t>
  </si>
  <si>
    <t>022900100100</t>
  </si>
  <si>
    <t>Ministry of Works, Housing &amp; Transport</t>
  </si>
  <si>
    <t>053500100100</t>
  </si>
  <si>
    <t>Ministry of Environment &amp; Solid Minerals</t>
  </si>
  <si>
    <t>012500100100</t>
  </si>
  <si>
    <t>Office of the Head of Civil Service</t>
  </si>
  <si>
    <t>011101300100</t>
  </si>
  <si>
    <t>Office of the Secretary to the State Government</t>
  </si>
  <si>
    <t>022205300100</t>
  </si>
  <si>
    <t>Nasarawa State Market Management Bureau</t>
  </si>
  <si>
    <t>051701800100</t>
  </si>
  <si>
    <t>Nasarawa State Polytechnic, Lafia</t>
  </si>
  <si>
    <t>051702100100</t>
  </si>
  <si>
    <t xml:space="preserve"> Nasarawa State University, Keffi </t>
  </si>
  <si>
    <t>026000100100</t>
  </si>
  <si>
    <t>Ministry of Lands &amp; Physical Planning</t>
  </si>
  <si>
    <t>026000200100</t>
  </si>
  <si>
    <t>Nasarawa Geographic Information Service (NAGIS)</t>
  </si>
  <si>
    <t>052110400100</t>
  </si>
  <si>
    <t>School of Nursing &amp; Midwifery</t>
  </si>
  <si>
    <t>022000100100</t>
  </si>
  <si>
    <t>Ministry of Finance &amp; Economic Planning</t>
  </si>
  <si>
    <t>025210200100</t>
  </si>
  <si>
    <t>Nasarawa State Water Board</t>
  </si>
  <si>
    <t>011103800100</t>
  </si>
  <si>
    <t>Christian Pilgrims Welfare Board</t>
  </si>
  <si>
    <t>032600100100</t>
  </si>
  <si>
    <t>Ministry of Justice</t>
  </si>
  <si>
    <t>ii</t>
  </si>
  <si>
    <t>032600105100</t>
  </si>
  <si>
    <t>High Court of Justice</t>
  </si>
  <si>
    <t>031801100100</t>
  </si>
  <si>
    <t>Judicial Service Commission</t>
  </si>
  <si>
    <t>051700800100</t>
  </si>
  <si>
    <t xml:space="preserve">Nasarawa State Bureau for ICT (Library Board)   </t>
  </si>
  <si>
    <t>051300100100</t>
  </si>
  <si>
    <t>Ministry of Youth &amp; Sports Development</t>
  </si>
  <si>
    <t>014000100100</t>
  </si>
  <si>
    <t xml:space="preserve">Office of the State Auditor General </t>
  </si>
  <si>
    <t>Office of the Auditor General for Local Government</t>
  </si>
  <si>
    <t>011103500100</t>
  </si>
  <si>
    <t>Nasarawa State Pension Bureau</t>
  </si>
  <si>
    <t>014700100100</t>
  </si>
  <si>
    <t>Civil Service Commission</t>
  </si>
  <si>
    <t>011100500100</t>
  </si>
  <si>
    <t>Office of the Senior Special Assistant to His Excellency on SDGs</t>
  </si>
  <si>
    <t>052110200100</t>
  </si>
  <si>
    <t>Hospitals Management Board</t>
  </si>
  <si>
    <t>052100300100</t>
  </si>
  <si>
    <t xml:space="preserve">Primary Healthcare Development Agency </t>
  </si>
  <si>
    <t>022200100100</t>
  </si>
  <si>
    <t>Ministry of Commerce, Industry &amp; Cooperatives</t>
  </si>
  <si>
    <t>051400300100</t>
  </si>
  <si>
    <t xml:space="preserve">Nasarawa State Rehabilitation Board     </t>
  </si>
  <si>
    <t>023100300100</t>
  </si>
  <si>
    <t>Nasarawa Electricity Power Agency (NaEPA)</t>
  </si>
  <si>
    <t>011100100100</t>
  </si>
  <si>
    <t>Government House Administration</t>
  </si>
  <si>
    <t>022000700100</t>
  </si>
  <si>
    <t>Office of the Accountant-General</t>
  </si>
  <si>
    <t>022000800100</t>
  </si>
  <si>
    <t>Nasarawa State Internal Revenue Service</t>
  </si>
  <si>
    <t>iii</t>
  </si>
  <si>
    <t>S/N</t>
  </si>
  <si>
    <t>Details of Expenditure</t>
  </si>
  <si>
    <r>
      <rPr>
        <sz val="12"/>
        <color theme="1"/>
        <rFont val="Calibri Light"/>
        <family val="2"/>
        <scheme val="major"/>
      </rPr>
      <t xml:space="preserve"> </t>
    </r>
    <r>
      <rPr>
        <b/>
        <sz val="12"/>
        <color theme="1"/>
        <rFont val="Calibri Light"/>
        <family val="2"/>
        <scheme val="major"/>
      </rPr>
      <t>Approved Estimate 2019</t>
    </r>
  </si>
  <si>
    <t xml:space="preserve">Actual Expenditure     Jan - June, 2019 </t>
  </si>
  <si>
    <t>Difference</t>
  </si>
  <si>
    <t>Virement/ Adjustment</t>
  </si>
  <si>
    <t xml:space="preserve">Supplementary Budget </t>
  </si>
  <si>
    <t>Total Budget for 2019</t>
  </si>
  <si>
    <t>Personnel Cost</t>
  </si>
  <si>
    <t>Overhead Cost</t>
  </si>
  <si>
    <t>Total Recurrent Expenditure</t>
  </si>
  <si>
    <t>Capital Expenditure</t>
  </si>
  <si>
    <t>Total Expenditure</t>
  </si>
  <si>
    <t>SUMMARY OF SUPPLEMENTARY REVENUE 2019</t>
  </si>
  <si>
    <t xml:space="preserve">Revenue         Code  </t>
  </si>
  <si>
    <t>Revenue Description</t>
  </si>
  <si>
    <t>Approved Estimate 2019</t>
  </si>
  <si>
    <t>Actual Receipts (January-June)</t>
  </si>
  <si>
    <t>% Achieved</t>
  </si>
  <si>
    <t>Expected Revenue July-December 2019</t>
  </si>
  <si>
    <t>Share of Statutory Allocation</t>
  </si>
  <si>
    <t>Share of VAT</t>
  </si>
  <si>
    <t>Exchange Gain</t>
  </si>
  <si>
    <t>Special Allocation from FAAC</t>
  </si>
  <si>
    <t>Grants</t>
  </si>
  <si>
    <t xml:space="preserve">Loan </t>
  </si>
  <si>
    <t>Opening Balance</t>
  </si>
  <si>
    <t>Budget Support Facility</t>
  </si>
  <si>
    <t>Sub-Total</t>
  </si>
  <si>
    <r>
      <t xml:space="preserve">Independent Revenue (IGR) - </t>
    </r>
    <r>
      <rPr>
        <b/>
        <sz val="8"/>
        <color theme="1"/>
        <rFont val="Times New Roman"/>
        <family val="1"/>
      </rPr>
      <t>Including Unbudgeted Revenue from Leasing of Liaison Office, Abuja (100m) &amp; Sales of Government Property @ Lagos (60m)</t>
    </r>
  </si>
  <si>
    <t>Total Receipts</t>
  </si>
  <si>
    <t>V</t>
  </si>
  <si>
    <t>Details of 2019 Supplementary Budget</t>
  </si>
  <si>
    <t>Admin Code:</t>
  </si>
  <si>
    <t>Functional  Code:</t>
  </si>
  <si>
    <t>70111  -  Executive &amp; Legislative Organs</t>
  </si>
  <si>
    <t>Programme Code:</t>
  </si>
  <si>
    <t>00000000000000</t>
  </si>
  <si>
    <t>Fund Code:</t>
  </si>
  <si>
    <t>02101   -  Consolidated Revenue Fund</t>
  </si>
  <si>
    <t>Geo Code:</t>
  </si>
  <si>
    <t>12500800  -  Lafia</t>
  </si>
  <si>
    <t>Recurrent Expenditure</t>
  </si>
  <si>
    <t xml:space="preserve">Economic Code       </t>
  </si>
  <si>
    <t xml:space="preserve"> Approved Budget 2019</t>
  </si>
  <si>
    <t xml:space="preserve">Actual Expenditure             Jan - June, 2019 </t>
  </si>
  <si>
    <t>Virement</t>
  </si>
  <si>
    <t>Supplementary Budget Required for 2019</t>
  </si>
  <si>
    <t>Total Amount Require for 2019</t>
  </si>
  <si>
    <t>First 28 Days for Hon. Members (Furniture Allowance)</t>
  </si>
  <si>
    <t>Maintenance of Assembly Complex</t>
  </si>
  <si>
    <t xml:space="preserve">Maintenance of Office/IT Equipment </t>
  </si>
  <si>
    <t>Local Training</t>
  </si>
  <si>
    <t xml:space="preserve">Refreshment &amp; Meals </t>
  </si>
  <si>
    <t>Total</t>
  </si>
  <si>
    <t xml:space="preserve">EXPLANATORY NOTE:  </t>
  </si>
  <si>
    <t>*</t>
  </si>
  <si>
    <t>The amount of N91,000,000 have been vired from Eco Code 22021033 (Constituency Community Social Services).  Balance in that Eco Code now is N868,000,000.00</t>
  </si>
  <si>
    <t>1</t>
  </si>
  <si>
    <t>70960  -  First State of Tertiary Institution</t>
  </si>
  <si>
    <t>Research &amp; Studies</t>
  </si>
  <si>
    <t>Collaboration With Partners</t>
  </si>
  <si>
    <t>Sponsorship of Special Needs Persons</t>
  </si>
  <si>
    <t>The amount of N5,000,000 have been vired from Eco Code 22021125.  Balance in that Eco Code now is N5,000,000.00</t>
  </si>
  <si>
    <t>The amount of N4,300,000 have been vired from Eco Code 22021128.  Balance in that Eco Code now is N45,700,000.00</t>
  </si>
  <si>
    <t>2</t>
  </si>
  <si>
    <t>70740  -  Public Health Services</t>
  </si>
  <si>
    <t>Examination Materials for School of Health Tech, Keffi and School of Nursing, Lafia</t>
  </si>
  <si>
    <t xml:space="preserve">Non-Communicable Diseases </t>
  </si>
  <si>
    <t>The amount of N11,000,000 have been vired from Eco Code 22021056 (Maternal &amp; Perinatal Death).  Balance in that Eco Code now is N19,000,000.00</t>
  </si>
  <si>
    <t>3</t>
  </si>
  <si>
    <t>03101   -  Capital Development Fund</t>
  </si>
  <si>
    <t>Construction of Research Laboratory</t>
  </si>
  <si>
    <t>The amount of N50,000,000 have been vired from Eco Codes 22021056 (Maternal &amp; Child Health Coverage to Vulnerable Groups).  Balance in the Eco Code now is N20,000,000.00 each respectively.</t>
  </si>
  <si>
    <t>4</t>
  </si>
  <si>
    <t>70421   -  Agriculture</t>
  </si>
  <si>
    <t>Maintenance of Motor Vehicles</t>
  </si>
  <si>
    <t>Maintenance of Office Furniture &amp; Fittings</t>
  </si>
  <si>
    <t>Maintenance of Office Complex</t>
  </si>
  <si>
    <t>The amount of N1,700,000 have been vired from Eco Code 22020417.  Balance in that Eco Code is now N13,300,000.00</t>
  </si>
  <si>
    <t>Federal-State Collaborative Programme</t>
  </si>
  <si>
    <t>5</t>
  </si>
  <si>
    <t>70460</t>
  </si>
  <si>
    <t xml:space="preserve">Recurrent Expenditure </t>
  </si>
  <si>
    <t xml:space="preserve">Information Expenses </t>
  </si>
  <si>
    <t xml:space="preserve">The amount of N15,000,000.00 have been vired from Eco Codes 21010101 (Salaries) and 22021054 (National &amp; State Festivals).  Balance in those Eco Codes now are N106,023,880.00 and N7,000,000.00 respectively </t>
  </si>
  <si>
    <t>6</t>
  </si>
  <si>
    <t>70732   -  Specialized Medical Services</t>
  </si>
  <si>
    <t>Maintenance of Hospital Furniture &amp; Fittings</t>
  </si>
  <si>
    <t xml:space="preserve">Residential Rent </t>
  </si>
  <si>
    <t>03101   -  Consolidated Revenue Fund</t>
  </si>
  <si>
    <t>Purchase of Diagnostic Equipment</t>
  </si>
  <si>
    <t>7</t>
  </si>
  <si>
    <t>70620   -  Community Development</t>
  </si>
  <si>
    <t xml:space="preserve">Local Travel &amp; Transport  - Training  </t>
  </si>
  <si>
    <t xml:space="preserve">Cleaning &amp; Fumigation  Services </t>
  </si>
  <si>
    <t>The amount of N1,060,000.00 have been vired from Eco Code 22021050.  Balance in that Eco Code now is N1,940,000.00</t>
  </si>
  <si>
    <t>Construction of Rural Feeder Roads</t>
  </si>
  <si>
    <t>8</t>
  </si>
  <si>
    <t>70950   -    Education Not Definable by Level</t>
  </si>
  <si>
    <t>NYSC Allowances</t>
  </si>
  <si>
    <t xml:space="preserve">Maintenance of SEP Students  </t>
  </si>
  <si>
    <t xml:space="preserve">Total </t>
  </si>
  <si>
    <t>Procurement of Instructional Materials</t>
  </si>
  <si>
    <t>Rehabilitation of Classrooms in Public Schools</t>
  </si>
  <si>
    <t>9</t>
  </si>
  <si>
    <t xml:space="preserve">70960  </t>
  </si>
  <si>
    <t xml:space="preserve">Bank Charges (Other than Interest) </t>
  </si>
  <si>
    <t xml:space="preserve">Local Travel &amp; Transport - Training </t>
  </si>
  <si>
    <t>Promotion/Conversion Exercise</t>
  </si>
  <si>
    <t>The amount of N7,204,000.00 have been vired from Eco Code 22021128 (Homegrown School Feeding-MoE).  Balance in that Eco Code now is N92,798,000.00</t>
  </si>
  <si>
    <t>10</t>
  </si>
  <si>
    <t>Local Travel &amp; Transport - Training</t>
  </si>
  <si>
    <t xml:space="preserve">Local Travel &amp; Transport - Others </t>
  </si>
  <si>
    <t xml:space="preserve">Maintenance of Motor Vehicles </t>
  </si>
  <si>
    <t xml:space="preserve">Motor Vehicle Fuel Cost </t>
  </si>
  <si>
    <t xml:space="preserve">Plant/Generator Fuel Cost </t>
  </si>
  <si>
    <t>11</t>
  </si>
  <si>
    <t>71070   -  Social Exclusion N.E.C.</t>
  </si>
  <si>
    <t>Women Empowerment Programme</t>
  </si>
  <si>
    <t>12</t>
  </si>
  <si>
    <t>70443   -  Construction</t>
  </si>
  <si>
    <t>Provision for Construction of Public Buildings  (Gudi Market)</t>
  </si>
  <si>
    <t>Construction of Sisinbaki-Farin Ruwa Ruwa Road</t>
  </si>
  <si>
    <t>Construction of Bus Terminal in Karu</t>
  </si>
  <si>
    <t>Construction of Mararaba-Udege Road</t>
  </si>
  <si>
    <t>Routine Rehabilitation Work of Public Buildings (Governor &amp; Deputy Governor's Lodge, Abuja)</t>
  </si>
  <si>
    <t>The amount of N1,480,000,000.00 have been vired from Eco Code 23020117, Construction of Kwandere-Keffi Road (65km).  Balance in that Eco Code now is N3,520,000,000.00</t>
  </si>
  <si>
    <t>13</t>
  </si>
  <si>
    <t>70560   -  Environmental Protection N.E.C.</t>
  </si>
  <si>
    <t>Nigeria Erosion &amp; Water Management Project (NEWMAP) Activities</t>
  </si>
  <si>
    <t>Honorarium</t>
  </si>
  <si>
    <t>State Monthly Environmental Sanitation Exercise</t>
  </si>
  <si>
    <t>The amount of N10,500,000.00 have been vired from Eco Code 22021138.  Balance in that Eco Code now is N19,500,000.00</t>
  </si>
  <si>
    <t>14</t>
  </si>
  <si>
    <t>70131   -   General Personnel Services</t>
  </si>
  <si>
    <t>Local Travels &amp; Transport - Others</t>
  </si>
  <si>
    <t xml:space="preserve">Honorarium </t>
  </si>
  <si>
    <t>National Council on Establishment &amp; Heads of Service Meetings</t>
  </si>
  <si>
    <t>15</t>
  </si>
  <si>
    <t>70111   -  Executive &amp; Legislative Organs</t>
  </si>
  <si>
    <t>Committees, Panels &amp; Tribunals</t>
  </si>
  <si>
    <t>Furniture Allowance for Political Office Holders</t>
  </si>
  <si>
    <t>Newspapers</t>
  </si>
  <si>
    <t xml:space="preserve">Food Stuff/Catering Materials Supplies </t>
  </si>
  <si>
    <t>Security Vote (Including Operations)</t>
  </si>
  <si>
    <t>Donations &amp; Gifts</t>
  </si>
  <si>
    <t>Armed Forces Recruitment</t>
  </si>
  <si>
    <t>Celebrations &amp; Festivities</t>
  </si>
  <si>
    <t>Accommodation &amp; Hopitality</t>
  </si>
  <si>
    <t>16</t>
  </si>
  <si>
    <t>70442</t>
  </si>
  <si>
    <t xml:space="preserve">Office Stationery/Computer Consumables </t>
  </si>
  <si>
    <t xml:space="preserve">Maintenance of Office Furniture </t>
  </si>
  <si>
    <t xml:space="preserve">Maintenance of Karu International Market </t>
  </si>
  <si>
    <t xml:space="preserve">Cleaning &amp; Fumigation Services </t>
  </si>
  <si>
    <t>Security Services</t>
  </si>
  <si>
    <t>Publicity &amp; Advertisements</t>
  </si>
  <si>
    <t>17</t>
  </si>
  <si>
    <t>70941   -   First Stage of Tertiary Education</t>
  </si>
  <si>
    <t xml:space="preserve">Local Travel &amp; Transport - Others  </t>
  </si>
  <si>
    <t>Water Rates</t>
  </si>
  <si>
    <t xml:space="preserve">Security Services </t>
  </si>
  <si>
    <t>Laboratory Expenses</t>
  </si>
  <si>
    <t>Accreditation Expenses</t>
  </si>
  <si>
    <t>Council Expenses</t>
  </si>
  <si>
    <t>Field Trip</t>
  </si>
  <si>
    <t>18</t>
  </si>
  <si>
    <t>Construction of Deparmental Building</t>
  </si>
  <si>
    <t xml:space="preserve">The amount of N10,000,000.00 have been vired from Eco Codes 23020107 (Hostel Construction at Naspoly, MHE).  Balances in the Eco Code now is N10,000,000.00 </t>
  </si>
  <si>
    <t>19</t>
  </si>
  <si>
    <t xml:space="preserve">70941  </t>
  </si>
  <si>
    <t>12500600  -  Keffi</t>
  </si>
  <si>
    <t xml:space="preserve">Salary </t>
  </si>
  <si>
    <t xml:space="preserve">Postgraduate Teaching Allowance </t>
  </si>
  <si>
    <t xml:space="preserve">Electricity Charges </t>
  </si>
  <si>
    <t xml:space="preserve">Books </t>
  </si>
  <si>
    <t xml:space="preserve">Printing of Non Security Documents  </t>
  </si>
  <si>
    <t>Drugs/Laboratory/Medical Supplies</t>
  </si>
  <si>
    <t>Maintenance of Office/Residential Buildings</t>
  </si>
  <si>
    <t>Other Maintenance Services</t>
  </si>
  <si>
    <t>Refreshment &amp; Meals</t>
  </si>
  <si>
    <t>Audit Fees &amp; Expenses</t>
  </si>
  <si>
    <t>Sporting Activities</t>
  </si>
  <si>
    <t>Council &amp; Committee Expenses</t>
  </si>
  <si>
    <t>20</t>
  </si>
  <si>
    <t>Purchase of Utility Vehicles (TETFund)</t>
  </si>
  <si>
    <t>Purchase of Laboratory Equipment</t>
  </si>
  <si>
    <t>Furnishing of Faculty/Administrative Offices</t>
  </si>
  <si>
    <t>Purchase of Computers/Electrical Equipment (TETFund)</t>
  </si>
  <si>
    <t>Provision of Water</t>
  </si>
  <si>
    <t>Completion of Physical Planning Dept Building</t>
  </si>
  <si>
    <t>Construction of New Library (Phase II &amp; III) Complex</t>
  </si>
  <si>
    <t>Construction of Moot Court for Faculty of Law</t>
  </si>
  <si>
    <t>Construction of Faculty of Environmental Sciences (TETFund)</t>
  </si>
  <si>
    <t>Rehabilitation of 1000 Seats Capacity Hall</t>
  </si>
  <si>
    <t>21</t>
  </si>
  <si>
    <t>70620   -   Community Development</t>
  </si>
  <si>
    <t xml:space="preserve">Maintenance of Plants/Generators  </t>
  </si>
  <si>
    <t>The amount of N300,000.00 have been vired from Eco Code 22021096 (Survey of Layouts).  Balance in that Eco Code now is N39,700,000.00</t>
  </si>
  <si>
    <t xml:space="preserve">70620   -   </t>
  </si>
  <si>
    <t>Nasarawa Geographic Information Service III</t>
  </si>
  <si>
    <t>The amount of N637,555,220.00 have been vired from Eco Code 23020118 (Hiltop GRA Lafia, ML&amp;PP).  Balance in that Eco Code now is N1,362,444,780.00</t>
  </si>
  <si>
    <t>22</t>
  </si>
  <si>
    <t>Nasarawa Geographic Information Service</t>
  </si>
  <si>
    <t>The amount of N500,000,000.00 have been vired from Eco Code 23020118 (Hiltop GRA Lafia, ML&amp;PP).  Balance in that Eco Code now is N862,444,780.00</t>
  </si>
  <si>
    <t>23</t>
  </si>
  <si>
    <t>70760   -   Health N.E.C.</t>
  </si>
  <si>
    <t>Office Stationery/Computer Consumables</t>
  </si>
  <si>
    <t>Maintenance of School Furniture &amp; Fittings</t>
  </si>
  <si>
    <t>Maintenance of Office/IT Equipment</t>
  </si>
  <si>
    <t>Maintenance of School Buildings</t>
  </si>
  <si>
    <t>Staff Welfare</t>
  </si>
  <si>
    <t>The amount of N1,700,000.00 have been vired from Eco Code 22021073.  Balance in that Eco Code now is N8,300,000.00</t>
  </si>
  <si>
    <t>24</t>
  </si>
  <si>
    <t>70112   -   Financial &amp; Fiscal Affairs</t>
  </si>
  <si>
    <t xml:space="preserve">Local Training </t>
  </si>
  <si>
    <t>Plant/Generator Fuel Cost</t>
  </si>
  <si>
    <t>The amount of N2,500,000.00 have been vired from Eco Code 22021052 (State Council on Development Planning Meeting)  Balance in that Eco Code now is N3,500,000.00</t>
  </si>
  <si>
    <t>25</t>
  </si>
  <si>
    <t>70630   -   Water Supply</t>
  </si>
  <si>
    <t>Audit Fees</t>
  </si>
  <si>
    <t>The amount of N3,800,000.00 have been vired from Eco Code 22020803.  Balance in that Eco Code now is N116,200,000.00</t>
  </si>
  <si>
    <t>26</t>
  </si>
  <si>
    <t>70840   -   Religious &amp; Other Community Services</t>
  </si>
  <si>
    <t>Board Members Allowances</t>
  </si>
  <si>
    <t>The amount of N5,250,000.00 have been vired from Eco Code 22021046.  Balance in that Eco Code now is N494,750,000.00</t>
  </si>
  <si>
    <t>27</t>
  </si>
  <si>
    <t>70330  -  Executive &amp; Legislative Organs</t>
  </si>
  <si>
    <t xml:space="preserve">Detail  Recurrent Expenditure </t>
  </si>
  <si>
    <t>Internet Access Charges</t>
  </si>
  <si>
    <t xml:space="preserve">Maintenance of Plants/Generators </t>
  </si>
  <si>
    <t>Postages &amp; Courier Services</t>
  </si>
  <si>
    <t>Obligation to Other Associations/Organizations</t>
  </si>
  <si>
    <t>The amount of N6,150,000.00 have been vired from Eco Code 22021052.  Balance in that Eco Code now is N13,850,000.00</t>
  </si>
  <si>
    <t>28</t>
  </si>
  <si>
    <t xml:space="preserve">70330  -  </t>
  </si>
  <si>
    <t>Local Government Elections Petition Tribunals</t>
  </si>
  <si>
    <t>The amount of N25,000,000.00 have been vired from Eco Code 22010103 (Rent Allowance from NSHA Duplication).  Balance in that Eco Code now is Nil</t>
  </si>
  <si>
    <t>29</t>
  </si>
  <si>
    <t xml:space="preserve">70330  </t>
  </si>
  <si>
    <t xml:space="preserve">Capital Expenditure </t>
  </si>
  <si>
    <t>Construction of Court Complexes</t>
  </si>
  <si>
    <t>30</t>
  </si>
  <si>
    <t>Printing of Non Security Documents</t>
  </si>
  <si>
    <t xml:space="preserve">Postages &amp; Courier Services </t>
  </si>
  <si>
    <t>The amount of N4,100,000.00 have been vired from Eco Code 21020105 (Furniture Allowance, JSC).  Balance in that Eco Code now is N9,900,000.00</t>
  </si>
  <si>
    <t>31</t>
  </si>
  <si>
    <t>Renovation of Judges Residence</t>
  </si>
  <si>
    <t>The amount of N10,000,000.00 have been vired from Eco Code 23010105 (Purchase of Vehicles).  Balance in that Eco Code now is N35,000,000</t>
  </si>
  <si>
    <t>32</t>
  </si>
  <si>
    <t>Plant/Generator  Fuel Cost</t>
  </si>
  <si>
    <t>33</t>
  </si>
  <si>
    <t>Purchase of Robotic Training Equipment &amp; VAR Block Chain Lab for E-Libraries</t>
  </si>
  <si>
    <t>Installation of Solar Batteries in 5Nos. E-Libraries</t>
  </si>
  <si>
    <t>Purchase/Installation of 300 kva Transformer @ BICT Complex</t>
  </si>
  <si>
    <t>Renovation of 5Nos. E-Libraries to Accomodate Innovation Technology Hubs</t>
  </si>
  <si>
    <t>34</t>
  </si>
  <si>
    <t>70810</t>
  </si>
  <si>
    <t>Maintenance  of Office Furniture &amp; Fittings</t>
  </si>
  <si>
    <t>Bank Charges &amp; Commission</t>
  </si>
  <si>
    <t xml:space="preserve">Publicity &amp; Advertisements </t>
  </si>
  <si>
    <t>National Youth Games</t>
  </si>
  <si>
    <t xml:space="preserve">Special Sports </t>
  </si>
  <si>
    <t>Youth Festival/Empowerment Scheme</t>
  </si>
  <si>
    <t>The amount of N63,820,000.00 have been vired from Eco Code 22021119 (NAYES).  Balance in that Eco Code now is N894,380,000.00</t>
  </si>
  <si>
    <t>35</t>
  </si>
  <si>
    <t>70112</t>
  </si>
  <si>
    <t>Production &amp; Printing of Auditor-General's Annual Reports</t>
  </si>
  <si>
    <t>The amount of N375,000.00 have been vired from Eco Code 22021052 (Conference of Auditors-General)  Balance in that Eco Code now is N1,125,000.00</t>
  </si>
  <si>
    <t>Purchase of Computers</t>
  </si>
  <si>
    <t>Purchase of Computer Printers</t>
  </si>
  <si>
    <t>36</t>
  </si>
  <si>
    <t>The amount of N450,000.00 have been vired from Eco Code 22020901.  Balance in that Eco Code now is N50,000.00</t>
  </si>
  <si>
    <t>The amount of N500,000.00 have been vired from Eco Code 22020501.  Balance in that Eco Code now is N300,000.00</t>
  </si>
  <si>
    <t>37</t>
  </si>
  <si>
    <t>70111</t>
  </si>
  <si>
    <t xml:space="preserve">Maintenance of Office Furniture &amp; Fittings </t>
  </si>
  <si>
    <t>The amount of N1,650,000.00 have been vired from Eco Code 21010101 (Salaries).  Balance in that Eco Code now is N13,352,801.00</t>
  </si>
  <si>
    <t>38</t>
  </si>
  <si>
    <t>70131</t>
  </si>
  <si>
    <t>Satelite Broadcasting Access Charges</t>
  </si>
  <si>
    <t>Promotion Interviews</t>
  </si>
  <si>
    <t>The amount of N5,100,000.00 have been vired from Eco Code 22020702 (Information Technology Consulting).  Balance in that Eco Code now is N9,900,000.00</t>
  </si>
  <si>
    <t>39</t>
  </si>
  <si>
    <t>70160</t>
  </si>
  <si>
    <t>Community Engagement &amp; Gender Mainstreaming</t>
  </si>
  <si>
    <t>Projects Branding</t>
  </si>
  <si>
    <t>The amount of N4,000,000.00 have been vired from Eco Code 21020101 (PHC  Volunteer Health Workers Allowances).  Balance in that Eco Code now is N46,000,000.00</t>
  </si>
  <si>
    <t>40</t>
  </si>
  <si>
    <t>Construction of Classrooms at Primary Schools</t>
  </si>
  <si>
    <t>The amount of N14,500,000.00 have been vired from Eco Code 23030106 (Renovation of Classrooms at 13No. Secondary Schools).  Balance in that Eco Code now is N500,000.00</t>
  </si>
  <si>
    <t>41</t>
  </si>
  <si>
    <t>70731</t>
  </si>
  <si>
    <t>The amount of N4,000,000.00 have been vired from Eco Code 21020101 (PHC  Volunteer Health Workers Allowances -SDGs).  Balance in that Eco Code now is N42,000,000.00</t>
  </si>
  <si>
    <t>42</t>
  </si>
  <si>
    <t>70940</t>
  </si>
  <si>
    <t>Integrated Supportive Supervision/Data Quality Audit</t>
  </si>
  <si>
    <t>Operational Expenses for Non-NSHIP HFs</t>
  </si>
  <si>
    <t>Emergency Response on Primary Health Related Matters</t>
  </si>
  <si>
    <t>National Immunization Days/Supplemental Immunization Days (IPDs/SIDs)</t>
  </si>
  <si>
    <t>The amount of N97,140,000.00 have been vired from Eco Codes 22021135 (Establishment &amp; Maintenance of EOC) and 22021136 (Supplemental Immunization Activities).  Balance in those Eco Codes now are N60,000,000.00 and N92,860,000.00 in that order.</t>
  </si>
  <si>
    <t>43</t>
  </si>
  <si>
    <t>Maintenance of Fertilizer Blending Plants</t>
  </si>
  <si>
    <t>Grant to Nasarawa State Cooperative Financing Agency</t>
  </si>
  <si>
    <t>Cooperative Approach to Youths &amp; Women Empowerment Programme</t>
  </si>
  <si>
    <t>44</t>
  </si>
  <si>
    <t>71012</t>
  </si>
  <si>
    <t xml:space="preserve">Local Travel &amp; Transport - Training  </t>
  </si>
  <si>
    <t>Para Soccer Game</t>
  </si>
  <si>
    <t>Support for Special Needs Census</t>
  </si>
  <si>
    <t>Purchase of Wheel Chairs and Other Supportive Equipment for People Living with Disability</t>
  </si>
  <si>
    <t>The amount of N1,000,000.00 have been vired from Eco Codes 21010101 (Salaries, NSRB). Balance in that Economic Code now is N22,053,711.00</t>
  </si>
  <si>
    <t>45</t>
  </si>
  <si>
    <t>70435</t>
  </si>
  <si>
    <t>The amount of N900,000.00 have been vired from Eco Codes 22021050 (Monitoring &amp; Supervision of Electricity Project). The Balance in the Economic Code now is N4,100,000</t>
  </si>
  <si>
    <t>46</t>
  </si>
  <si>
    <t>Maintenance of Government House</t>
  </si>
  <si>
    <t>Protocol Affairs</t>
  </si>
  <si>
    <t>47</t>
  </si>
  <si>
    <t xml:space="preserve">Production of Accountant-General's Report/ Financial Statement </t>
  </si>
  <si>
    <t>Construction of Treasury House</t>
  </si>
  <si>
    <t>48</t>
  </si>
  <si>
    <t>Staff Incentive</t>
  </si>
  <si>
    <t xml:space="preserve">Maintenance of Office Furniture&amp; Fittings </t>
  </si>
  <si>
    <t>Joint Tax Board</t>
  </si>
  <si>
    <t>The amount of N34,500,000.00 have been vired from Eco Codes 22020701 (Financial Consulting-NSIRS). Balance in that Economic Code is N165,500,000</t>
  </si>
  <si>
    <t>49</t>
  </si>
  <si>
    <t>Nasarawa State Health Insurance Agency</t>
  </si>
  <si>
    <t>052100200100</t>
  </si>
  <si>
    <t>Salary/Wages</t>
  </si>
  <si>
    <t>Water Rate</t>
  </si>
  <si>
    <t>The amount of N3,200,000.00 have been vired from Eco Codes 22020307 (Vaccines &amp; Commodities-MoH). Balance in that Economic Code is N6,800,000</t>
  </si>
  <si>
    <t>50</t>
  </si>
  <si>
    <t>Nasarawa State Independent Electoral Commission</t>
  </si>
  <si>
    <t>014800100100</t>
  </si>
  <si>
    <t>INEC/Local Govt Election &amp; Monitoring/Supervision</t>
  </si>
  <si>
    <t>Local Government Elections/By-Elections</t>
  </si>
  <si>
    <t>The amount of N25,250,000.00 have been vired from Eco Codes 21010101 (Salaries-NASIEC). Balance in that Economic Code is N89,509,506</t>
  </si>
  <si>
    <t>51</t>
  </si>
  <si>
    <t>College of Agriculture, Lafia</t>
  </si>
  <si>
    <t>021502100100</t>
  </si>
  <si>
    <t>70941</t>
  </si>
  <si>
    <t>NYSC Allowance</t>
  </si>
  <si>
    <t>Pension &amp; Gratuity</t>
  </si>
  <si>
    <t>Accreditation/Resource Inspection</t>
  </si>
  <si>
    <t>The amount of N44,000,000.00 have been vired from Eco Codes 22021056-(Childhood Diseases MoH). Balance in that Economic Code is N56,000,000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</si>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</sst>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u val="singleAccounting"/>
      <sz val="11"/>
      <color theme="1"/>
      <name val="Calibri Light"/>
      <family val="2"/>
      <scheme val="major"/>
    </font>
    <font>
      <b/>
      <u val="singleAccounting"/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 val="doubleAccounting"/>
      <sz val="10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wrapText="1"/>
    </xf>
    <xf numFmtId="0" fontId="3" fillId="0" borderId="0" xfId="0" quotePrefix="1" applyFont="1" applyAlignment="1">
      <alignment horizontal="center"/>
    </xf>
    <xf numFmtId="0" fontId="0" fillId="0" borderId="0" xfId="0" applyAlignment="1">
      <alignment vertical="center"/>
    </xf>
    <xf numFmtId="49" fontId="3" fillId="0" borderId="0" xfId="0" quotePrefix="1" applyNumberFormat="1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65" fontId="9" fillId="2" borderId="2" xfId="1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43" fontId="10" fillId="0" borderId="4" xfId="1" applyFont="1" applyBorder="1" applyAlignment="1">
      <alignment horizontal="center"/>
    </xf>
    <xf numFmtId="43" fontId="10" fillId="2" borderId="4" xfId="1" applyFont="1" applyFill="1" applyBorder="1" applyAlignment="1">
      <alignment horizontal="center"/>
    </xf>
    <xf numFmtId="43" fontId="10" fillId="0" borderId="5" xfId="1" applyFont="1" applyBorder="1" applyAlignment="1">
      <alignment horizontal="center"/>
    </xf>
    <xf numFmtId="43" fontId="10" fillId="2" borderId="5" xfId="1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65" fontId="12" fillId="0" borderId="3" xfId="1" applyNumberFormat="1" applyFont="1" applyBorder="1" applyAlignment="1">
      <alignment horizontal="center" vertical="center"/>
    </xf>
    <xf numFmtId="43" fontId="12" fillId="0" borderId="3" xfId="1" applyFont="1" applyBorder="1" applyAlignment="1">
      <alignment horizontal="center" vertical="center"/>
    </xf>
    <xf numFmtId="165" fontId="13" fillId="2" borderId="3" xfId="1" applyNumberFormat="1" applyFont="1" applyFill="1" applyBorder="1" applyAlignment="1">
      <alignment horizontal="center" vertical="center"/>
    </xf>
    <xf numFmtId="165" fontId="13" fillId="0" borderId="3" xfId="1" applyNumberFormat="1" applyFont="1" applyBorder="1" applyAlignment="1">
      <alignment horizontal="center" vertical="center"/>
    </xf>
    <xf numFmtId="0" fontId="11" fillId="0" borderId="0" xfId="0" applyFont="1"/>
    <xf numFmtId="0" fontId="10" fillId="0" borderId="4" xfId="0" applyFont="1" applyBorder="1" applyAlignment="1">
      <alignment horizontal="left" wrapText="1"/>
    </xf>
    <xf numFmtId="43" fontId="10" fillId="0" borderId="2" xfId="1" applyFont="1" applyBorder="1" applyAlignment="1">
      <alignment horizontal="center"/>
    </xf>
    <xf numFmtId="43" fontId="10" fillId="2" borderId="2" xfId="1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5" fontId="14" fillId="0" borderId="8" xfId="1" applyNumberFormat="1" applyFont="1" applyBorder="1"/>
    <xf numFmtId="165" fontId="14" fillId="2" borderId="8" xfId="1" applyNumberFormat="1" applyFont="1" applyFill="1" applyBorder="1"/>
    <xf numFmtId="0" fontId="15" fillId="0" borderId="0" xfId="0" applyFont="1"/>
    <xf numFmtId="0" fontId="8" fillId="0" borderId="0" xfId="0" applyFont="1" applyAlignment="1">
      <alignment horizontal="center" vertical="center"/>
    </xf>
    <xf numFmtId="165" fontId="8" fillId="0" borderId="0" xfId="1" applyNumberFormat="1" applyFont="1" applyFill="1"/>
    <xf numFmtId="164" fontId="8" fillId="0" borderId="0" xfId="0" applyNumberFormat="1" applyFont="1"/>
    <xf numFmtId="43" fontId="8" fillId="0" borderId="0" xfId="1" applyFont="1" applyFill="1"/>
    <xf numFmtId="43" fontId="8" fillId="0" borderId="0" xfId="1" applyFont="1"/>
    <xf numFmtId="0" fontId="8" fillId="0" borderId="0" xfId="0" applyFont="1" applyFill="1"/>
    <xf numFmtId="165" fontId="8" fillId="0" borderId="0" xfId="0" applyNumberFormat="1" applyFont="1" applyFill="1"/>
    <xf numFmtId="165" fontId="9" fillId="0" borderId="0" xfId="1" quotePrefix="1" applyNumberFormat="1" applyFont="1" applyFill="1"/>
    <xf numFmtId="165" fontId="10" fillId="0" borderId="0" xfId="1" quotePrefix="1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43" fontId="16" fillId="0" borderId="0" xfId="1" applyFont="1" applyFill="1" applyBorder="1" applyAlignment="1">
      <alignment horizontal="center" vertical="top"/>
    </xf>
    <xf numFmtId="43" fontId="17" fillId="0" borderId="0" xfId="1" applyFont="1" applyFill="1"/>
    <xf numFmtId="0" fontId="17" fillId="0" borderId="0" xfId="0" applyFont="1" applyFill="1"/>
    <xf numFmtId="0" fontId="2" fillId="0" borderId="1" xfId="0" applyFont="1" applyFill="1" applyBorder="1" applyAlignment="1">
      <alignment horizontal="left" vertical="top"/>
    </xf>
    <xf numFmtId="0" fontId="17" fillId="0" borderId="1" xfId="0" applyFont="1" applyFill="1" applyBorder="1" applyAlignment="1">
      <alignment vertical="top"/>
    </xf>
    <xf numFmtId="43" fontId="17" fillId="0" borderId="1" xfId="1" applyFont="1" applyFill="1" applyBorder="1" applyAlignment="1">
      <alignment vertical="top"/>
    </xf>
    <xf numFmtId="43" fontId="17" fillId="0" borderId="0" xfId="1" applyFont="1" applyFill="1" applyBorder="1" applyAlignment="1">
      <alignment vertical="top"/>
    </xf>
    <xf numFmtId="0" fontId="2" fillId="0" borderId="4" xfId="0" applyFont="1" applyFill="1" applyBorder="1" applyAlignment="1">
      <alignment horizontal="center" vertical="center" wrapText="1"/>
    </xf>
    <xf numFmtId="43" fontId="2" fillId="0" borderId="4" xfId="1" applyFont="1" applyFill="1" applyBorder="1" applyAlignment="1">
      <alignment horizontal="center" vertical="center" wrapText="1"/>
    </xf>
    <xf numFmtId="43" fontId="2" fillId="3" borderId="4" xfId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4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vertical="top" wrapText="1"/>
    </xf>
    <xf numFmtId="43" fontId="17" fillId="0" borderId="4" xfId="1" applyFont="1" applyFill="1" applyBorder="1" applyAlignment="1">
      <alignment vertical="top" wrapText="1"/>
    </xf>
    <xf numFmtId="43" fontId="17" fillId="3" borderId="4" xfId="1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43" fontId="2" fillId="0" borderId="4" xfId="1" applyFont="1" applyFill="1" applyBorder="1" applyAlignment="1">
      <alignment vertical="top" wrapText="1"/>
    </xf>
    <xf numFmtId="43" fontId="2" fillId="3" borderId="4" xfId="1" applyFont="1" applyFill="1" applyBorder="1" applyAlignment="1">
      <alignment horizontal="center" vertical="top"/>
    </xf>
    <xf numFmtId="0" fontId="18" fillId="0" borderId="0" xfId="0" applyFont="1"/>
    <xf numFmtId="0" fontId="20" fillId="0" borderId="0" xfId="0" applyFont="1"/>
    <xf numFmtId="0" fontId="2" fillId="0" borderId="4" xfId="0" applyFont="1" applyFill="1" applyBorder="1" applyAlignment="1">
      <alignment horizontal="center" vertical="center" wrapText="1"/>
    </xf>
    <xf numFmtId="43" fontId="2" fillId="0" borderId="8" xfId="1" applyFont="1" applyFill="1" applyBorder="1" applyAlignment="1">
      <alignment vertical="center" wrapText="1"/>
    </xf>
    <xf numFmtId="43" fontId="2" fillId="3" borderId="8" xfId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43" fontId="20" fillId="0" borderId="0" xfId="1" applyFont="1"/>
    <xf numFmtId="43" fontId="21" fillId="0" borderId="0" xfId="1" applyFont="1" applyAlignment="1">
      <alignment horizontal="center"/>
    </xf>
    <xf numFmtId="43" fontId="0" fillId="0" borderId="0" xfId="1" quotePrefix="1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wrapText="1"/>
    </xf>
    <xf numFmtId="0" fontId="23" fillId="0" borderId="0" xfId="0" applyFont="1" applyFill="1" applyBorder="1" applyAlignment="1"/>
    <xf numFmtId="43" fontId="23" fillId="0" borderId="0" xfId="1" applyFont="1" applyFill="1" applyBorder="1" applyAlignment="1"/>
    <xf numFmtId="165" fontId="23" fillId="0" borderId="0" xfId="0" applyNumberFormat="1" applyFont="1" applyFill="1" applyBorder="1" applyAlignment="1"/>
    <xf numFmtId="0" fontId="23" fillId="0" borderId="0" xfId="0" applyFont="1" applyFill="1"/>
    <xf numFmtId="0" fontId="23" fillId="0" borderId="0" xfId="0" applyFont="1" applyFill="1" applyBorder="1" applyAlignment="1">
      <alignment horizontal="left"/>
    </xf>
    <xf numFmtId="49" fontId="23" fillId="0" borderId="0" xfId="0" applyNumberFormat="1" applyFont="1" applyFill="1" applyBorder="1" applyAlignment="1">
      <alignment horizontal="left" wrapText="1"/>
    </xf>
    <xf numFmtId="49" fontId="23" fillId="0" borderId="0" xfId="0" applyNumberFormat="1" applyFont="1" applyFill="1" applyBorder="1" applyAlignment="1">
      <alignment horizontal="left" wrapText="1"/>
    </xf>
    <xf numFmtId="0" fontId="24" fillId="0" borderId="0" xfId="0" applyFont="1" applyFill="1" applyAlignment="1">
      <alignment horizontal="center"/>
    </xf>
    <xf numFmtId="165" fontId="23" fillId="0" borderId="0" xfId="0" applyNumberFormat="1" applyFont="1" applyFill="1"/>
    <xf numFmtId="43" fontId="24" fillId="0" borderId="0" xfId="1" applyFont="1" applyFill="1" applyBorder="1"/>
    <xf numFmtId="165" fontId="23" fillId="0" borderId="0" xfId="1" quotePrefix="1" applyNumberFormat="1" applyFont="1" applyFill="1" applyBorder="1" applyAlignment="1">
      <alignment wrapText="1"/>
    </xf>
    <xf numFmtId="165" fontId="23" fillId="0" borderId="0" xfId="1" quotePrefix="1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left" vertical="top"/>
    </xf>
    <xf numFmtId="165" fontId="28" fillId="0" borderId="0" xfId="1" applyNumberFormat="1" applyFont="1" applyFill="1" applyBorder="1" applyAlignment="1">
      <alignment horizontal="center" vertical="top"/>
    </xf>
    <xf numFmtId="165" fontId="23" fillId="0" borderId="0" xfId="1" applyNumberFormat="1" applyFont="1" applyFill="1" applyBorder="1" applyAlignment="1">
      <alignment horizontal="left" vertical="top" wrapText="1"/>
    </xf>
    <xf numFmtId="43" fontId="23" fillId="0" borderId="0" xfId="1" applyFont="1" applyFill="1" applyBorder="1" applyAlignment="1">
      <alignment horizontal="left" vertical="top" wrapText="1"/>
    </xf>
    <xf numFmtId="165" fontId="23" fillId="0" borderId="0" xfId="1" quotePrefix="1" applyNumberFormat="1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left"/>
    </xf>
    <xf numFmtId="49" fontId="23" fillId="0" borderId="0" xfId="0" applyNumberFormat="1" applyFont="1" applyFill="1" applyBorder="1" applyAlignment="1">
      <alignment horizontal="left" vertical="top"/>
    </xf>
    <xf numFmtId="165" fontId="23" fillId="0" borderId="0" xfId="1" applyNumberFormat="1" applyFont="1" applyFill="1" applyBorder="1"/>
    <xf numFmtId="0" fontId="24" fillId="0" borderId="5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165" fontId="24" fillId="0" borderId="5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vertical="top" wrapText="1"/>
    </xf>
    <xf numFmtId="165" fontId="23" fillId="0" borderId="4" xfId="1" applyNumberFormat="1" applyFont="1" applyFill="1" applyBorder="1" applyAlignment="1">
      <alignment vertical="top" wrapText="1"/>
    </xf>
    <xf numFmtId="43" fontId="23" fillId="0" borderId="4" xfId="1" applyFont="1" applyFill="1" applyBorder="1" applyAlignment="1">
      <alignment horizontal="center" vertical="top"/>
    </xf>
    <xf numFmtId="0" fontId="24" fillId="0" borderId="3" xfId="0" applyFont="1" applyFill="1" applyBorder="1" applyAlignment="1">
      <alignment horizontal="center" wrapText="1"/>
    </xf>
    <xf numFmtId="0" fontId="24" fillId="0" borderId="7" xfId="0" applyFont="1" applyFill="1" applyBorder="1" applyAlignment="1">
      <alignment horizontal="center" wrapText="1"/>
    </xf>
    <xf numFmtId="165" fontId="24" fillId="0" borderId="4" xfId="1" applyNumberFormat="1" applyFont="1" applyFill="1" applyBorder="1" applyAlignment="1">
      <alignment wrapText="1"/>
    </xf>
    <xf numFmtId="43" fontId="24" fillId="0" borderId="4" xfId="1" applyFont="1" applyFill="1" applyBorder="1" applyAlignment="1">
      <alignment wrapText="1"/>
    </xf>
    <xf numFmtId="0" fontId="24" fillId="0" borderId="0" xfId="0" applyFont="1" applyFill="1" applyBorder="1" applyAlignment="1">
      <alignment horizontal="center" wrapText="1"/>
    </xf>
    <xf numFmtId="165" fontId="24" fillId="0" borderId="0" xfId="1" applyNumberFormat="1" applyFont="1" applyFill="1" applyBorder="1" applyAlignment="1">
      <alignment wrapText="1"/>
    </xf>
    <xf numFmtId="43" fontId="24" fillId="0" borderId="0" xfId="1" applyFont="1" applyFill="1" applyBorder="1" applyAlignment="1">
      <alignment wrapText="1"/>
    </xf>
    <xf numFmtId="165" fontId="24" fillId="0" borderId="0" xfId="1" applyNumberFormat="1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top" wrapText="1"/>
    </xf>
    <xf numFmtId="165" fontId="23" fillId="0" borderId="0" xfId="1" applyNumberFormat="1" applyFont="1" applyFill="1" applyBorder="1" applyAlignment="1">
      <alignment vertical="center"/>
    </xf>
    <xf numFmtId="43" fontId="23" fillId="0" borderId="0" xfId="1" applyFont="1" applyFill="1" applyBorder="1" applyAlignment="1">
      <alignment vertical="center"/>
    </xf>
    <xf numFmtId="165" fontId="23" fillId="0" borderId="0" xfId="1" applyNumberFormat="1" applyFont="1" applyFill="1" applyBorder="1" applyAlignment="1"/>
    <xf numFmtId="43" fontId="23" fillId="0" borderId="0" xfId="1" applyFont="1" applyFill="1" applyBorder="1"/>
    <xf numFmtId="0" fontId="23" fillId="0" borderId="0" xfId="0" applyFont="1" applyFill="1" applyAlignment="1">
      <alignment horizontal="left" wrapText="1"/>
    </xf>
    <xf numFmtId="0" fontId="24" fillId="0" borderId="0" xfId="0" applyFont="1" applyFill="1" applyBorder="1" applyAlignment="1">
      <alignment horizontal="left" vertical="center"/>
    </xf>
    <xf numFmtId="165" fontId="23" fillId="0" borderId="0" xfId="1" applyNumberFormat="1" applyFont="1" applyFill="1" applyBorder="1" applyAlignment="1">
      <alignment horizontal="center"/>
    </xf>
    <xf numFmtId="43" fontId="23" fillId="0" borderId="0" xfId="1" applyFont="1" applyFill="1" applyBorder="1" applyAlignment="1">
      <alignment horizontal="center"/>
    </xf>
    <xf numFmtId="0" fontId="30" fillId="0" borderId="11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 vertical="top" wrapText="1"/>
    </xf>
    <xf numFmtId="165" fontId="23" fillId="0" borderId="0" xfId="1" applyNumberFormat="1" applyFont="1" applyFill="1" applyBorder="1" applyAlignment="1">
      <alignment vertical="top"/>
    </xf>
    <xf numFmtId="43" fontId="23" fillId="0" borderId="0" xfId="1" applyFont="1" applyFill="1" applyBorder="1" applyAlignment="1">
      <alignment vertical="top"/>
    </xf>
    <xf numFmtId="49" fontId="24" fillId="0" borderId="0" xfId="0" applyNumberFormat="1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left" vertical="top"/>
    </xf>
    <xf numFmtId="0" fontId="30" fillId="0" borderId="0" xfId="0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11" xfId="0" applyFont="1" applyFill="1" applyBorder="1" applyAlignment="1">
      <alignment horizontal="left" vertical="center" wrapText="1"/>
    </xf>
    <xf numFmtId="43" fontId="23" fillId="0" borderId="12" xfId="1" applyFont="1" applyFill="1" applyBorder="1" applyAlignment="1">
      <alignment horizontal="left" vertical="center" wrapText="1"/>
    </xf>
    <xf numFmtId="43" fontId="23" fillId="0" borderId="0" xfId="1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wrapText="1"/>
    </xf>
    <xf numFmtId="43" fontId="24" fillId="0" borderId="4" xfId="1" applyFont="1" applyFill="1" applyBorder="1" applyAlignment="1">
      <alignment horizontal="center" wrapText="1"/>
    </xf>
    <xf numFmtId="49" fontId="23" fillId="0" borderId="0" xfId="0" applyNumberFormat="1" applyFont="1" applyFill="1" applyBorder="1" applyAlignment="1">
      <alignment wrapText="1"/>
    </xf>
    <xf numFmtId="43" fontId="24" fillId="0" borderId="5" xfId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/>
    </xf>
    <xf numFmtId="0" fontId="23" fillId="0" borderId="12" xfId="1" applyNumberFormat="1" applyFont="1" applyFill="1" applyBorder="1" applyAlignment="1">
      <alignment horizontal="left" vertical="center" wrapText="1"/>
    </xf>
    <xf numFmtId="165" fontId="23" fillId="0" borderId="12" xfId="1" applyNumberFormat="1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43" fontId="23" fillId="0" borderId="0" xfId="1" applyFont="1" applyFill="1" applyBorder="1" applyAlignment="1">
      <alignment horizontal="center" vertical="center" wrapText="1"/>
    </xf>
    <xf numFmtId="43" fontId="23" fillId="0" borderId="12" xfId="1" applyFont="1" applyFill="1" applyBorder="1" applyAlignment="1">
      <alignment horizontal="center" vertical="center" wrapText="1"/>
    </xf>
    <xf numFmtId="43" fontId="23" fillId="0" borderId="0" xfId="1" applyFont="1" applyFill="1"/>
    <xf numFmtId="0" fontId="24" fillId="0" borderId="0" xfId="0" applyFont="1" applyFill="1" applyAlignment="1">
      <alignment horizontal="left"/>
    </xf>
    <xf numFmtId="43" fontId="23" fillId="0" borderId="0" xfId="1" applyFont="1" applyFill="1" applyAlignment="1">
      <alignment vertical="top"/>
    </xf>
    <xf numFmtId="165" fontId="24" fillId="0" borderId="0" xfId="1" applyNumberFormat="1" applyFont="1" applyFill="1" applyBorder="1"/>
    <xf numFmtId="0" fontId="24" fillId="0" borderId="0" xfId="0" applyFont="1" applyFill="1"/>
    <xf numFmtId="0" fontId="25" fillId="0" borderId="0" xfId="0" applyFont="1" applyFill="1" applyBorder="1" applyAlignment="1">
      <alignment horizontal="left"/>
    </xf>
    <xf numFmtId="165" fontId="24" fillId="0" borderId="0" xfId="0" applyNumberFormat="1" applyFont="1" applyFill="1" applyAlignment="1">
      <alignment horizontal="left"/>
    </xf>
    <xf numFmtId="0" fontId="24" fillId="0" borderId="1" xfId="0" applyFont="1" applyFill="1" applyBorder="1" applyAlignment="1">
      <alignment horizontal="left"/>
    </xf>
    <xf numFmtId="43" fontId="24" fillId="0" borderId="1" xfId="1" applyFont="1" applyFill="1" applyBorder="1" applyAlignment="1">
      <alignment horizontal="left"/>
    </xf>
    <xf numFmtId="0" fontId="23" fillId="0" borderId="4" xfId="0" applyFont="1" applyFill="1" applyBorder="1" applyAlignment="1">
      <alignment horizontal="left" wrapText="1"/>
    </xf>
    <xf numFmtId="0" fontId="23" fillId="0" borderId="4" xfId="0" applyFont="1" applyFill="1" applyBorder="1" applyAlignment="1">
      <alignment wrapText="1"/>
    </xf>
    <xf numFmtId="165" fontId="23" fillId="0" borderId="4" xfId="1" applyNumberFormat="1" applyFont="1" applyFill="1" applyBorder="1" applyAlignment="1">
      <alignment wrapText="1"/>
    </xf>
    <xf numFmtId="43" fontId="23" fillId="0" borderId="4" xfId="1" applyFont="1" applyFill="1" applyBorder="1" applyAlignment="1">
      <alignment horizontal="center"/>
    </xf>
    <xf numFmtId="43" fontId="23" fillId="0" borderId="4" xfId="1" applyFont="1" applyFill="1" applyBorder="1" applyAlignment="1">
      <alignment horizontal="center" wrapText="1"/>
    </xf>
    <xf numFmtId="165" fontId="23" fillId="0" borderId="4" xfId="1" applyNumberFormat="1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4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/>
    </xf>
    <xf numFmtId="165" fontId="24" fillId="0" borderId="4" xfId="1" applyNumberFormat="1" applyFont="1" applyFill="1" applyBorder="1"/>
    <xf numFmtId="43" fontId="24" fillId="0" borderId="4" xfId="1" applyFont="1" applyFill="1" applyBorder="1"/>
    <xf numFmtId="165" fontId="24" fillId="0" borderId="0" xfId="1" quotePrefix="1" applyNumberFormat="1" applyFont="1" applyFill="1" applyBorder="1" applyAlignment="1">
      <alignment horizontal="center" vertical="center"/>
    </xf>
    <xf numFmtId="43" fontId="23" fillId="0" borderId="0" xfId="0" applyNumberFormat="1" applyFont="1" applyFill="1" applyBorder="1" applyAlignment="1"/>
    <xf numFmtId="43" fontId="23" fillId="0" borderId="0" xfId="0" applyNumberFormat="1" applyFont="1" applyFill="1"/>
    <xf numFmtId="0" fontId="23" fillId="0" borderId="2" xfId="0" applyFont="1" applyFill="1" applyBorder="1" applyAlignment="1">
      <alignment horizontal="left" wrapText="1"/>
    </xf>
    <xf numFmtId="0" fontId="23" fillId="0" borderId="10" xfId="0" applyFont="1" applyFill="1" applyBorder="1" applyAlignment="1">
      <alignment wrapText="1"/>
    </xf>
    <xf numFmtId="165" fontId="23" fillId="0" borderId="2" xfId="1" applyNumberFormat="1" applyFont="1" applyFill="1" applyBorder="1" applyAlignment="1">
      <alignment wrapText="1"/>
    </xf>
    <xf numFmtId="43" fontId="23" fillId="0" borderId="2" xfId="1" applyFont="1" applyFill="1" applyBorder="1" applyAlignment="1">
      <alignment horizontal="center"/>
    </xf>
    <xf numFmtId="43" fontId="23" fillId="0" borderId="2" xfId="1" applyFont="1" applyFill="1" applyBorder="1" applyAlignment="1">
      <alignment horizontal="center" wrapText="1"/>
    </xf>
    <xf numFmtId="165" fontId="23" fillId="0" borderId="2" xfId="1" applyNumberFormat="1" applyFont="1" applyFill="1" applyBorder="1" applyAlignment="1">
      <alignment horizontal="center"/>
    </xf>
    <xf numFmtId="165" fontId="26" fillId="0" borderId="0" xfId="0" quotePrefix="1" applyNumberFormat="1" applyFont="1" applyFill="1"/>
    <xf numFmtId="165" fontId="26" fillId="0" borderId="0" xfId="0" quotePrefix="1" applyNumberFormat="1" applyFont="1" applyFill="1" applyAlignment="1">
      <alignment horizontal="center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165" fontId="23" fillId="0" borderId="0" xfId="0" applyNumberFormat="1" applyFont="1" applyFill="1" applyBorder="1" applyAlignment="1">
      <alignment vertical="center"/>
    </xf>
    <xf numFmtId="0" fontId="24" fillId="0" borderId="0" xfId="0" applyFont="1" applyFill="1" applyAlignment="1">
      <alignment horizontal="left"/>
    </xf>
    <xf numFmtId="165" fontId="23" fillId="0" borderId="4" xfId="1" applyNumberFormat="1" applyFont="1" applyFill="1" applyBorder="1" applyAlignment="1">
      <alignment horizontal="left" vertical="top" wrapText="1"/>
    </xf>
    <xf numFmtId="165" fontId="27" fillId="0" borderId="4" xfId="1" applyNumberFormat="1" applyFont="1" applyFill="1" applyBorder="1" applyAlignment="1">
      <alignment vertical="top"/>
    </xf>
    <xf numFmtId="43" fontId="23" fillId="0" borderId="4" xfId="1" applyFont="1" applyFill="1" applyBorder="1" applyAlignment="1">
      <alignment horizontal="center" vertical="top" wrapText="1"/>
    </xf>
    <xf numFmtId="43" fontId="23" fillId="0" borderId="4" xfId="1" applyFont="1" applyFill="1" applyBorder="1" applyAlignment="1">
      <alignment horizontal="left" vertical="top"/>
    </xf>
    <xf numFmtId="165" fontId="23" fillId="0" borderId="4" xfId="1" applyNumberFormat="1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left"/>
    </xf>
    <xf numFmtId="43" fontId="23" fillId="0" borderId="4" xfId="1" applyFont="1" applyFill="1" applyBorder="1"/>
    <xf numFmtId="165" fontId="23" fillId="0" borderId="0" xfId="0" quotePrefix="1" applyNumberFormat="1" applyFont="1" applyFill="1" applyAlignment="1">
      <alignment horizontal="center" vertical="center"/>
    </xf>
    <xf numFmtId="43" fontId="23" fillId="0" borderId="4" xfId="1" applyFont="1" applyFill="1" applyBorder="1" applyAlignment="1">
      <alignment horizontal="left"/>
    </xf>
    <xf numFmtId="165" fontId="23" fillId="0" borderId="0" xfId="0" quotePrefix="1" applyNumberFormat="1" applyFont="1" applyFill="1" applyAlignment="1">
      <alignment horizontal="center"/>
    </xf>
    <xf numFmtId="0" fontId="25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left" vertical="center" wrapText="1"/>
    </xf>
    <xf numFmtId="165" fontId="28" fillId="0" borderId="0" xfId="1" applyNumberFormat="1" applyFont="1" applyFill="1" applyBorder="1" applyAlignment="1">
      <alignment horizontal="center" vertical="center"/>
    </xf>
    <xf numFmtId="165" fontId="23" fillId="0" borderId="0" xfId="1" applyNumberFormat="1" applyFont="1" applyFill="1" applyBorder="1" applyAlignment="1">
      <alignment horizontal="left" vertical="center" wrapText="1"/>
    </xf>
    <xf numFmtId="165" fontId="23" fillId="0" borderId="0" xfId="1" applyNumberFormat="1" applyFont="1" applyFill="1" applyBorder="1" applyAlignment="1">
      <alignment vertical="top" wrapText="1"/>
    </xf>
    <xf numFmtId="43" fontId="23" fillId="0" borderId="0" xfId="1" applyFont="1" applyFill="1" applyBorder="1" applyAlignment="1">
      <alignment vertical="top" wrapText="1"/>
    </xf>
    <xf numFmtId="0" fontId="25" fillId="0" borderId="1" xfId="0" applyFont="1" applyFill="1" applyBorder="1" applyAlignment="1">
      <alignment horizontal="left"/>
    </xf>
    <xf numFmtId="43" fontId="25" fillId="0" borderId="1" xfId="1" applyFont="1" applyFill="1" applyBorder="1" applyAlignment="1">
      <alignment horizontal="left"/>
    </xf>
    <xf numFmtId="164" fontId="23" fillId="0" borderId="0" xfId="0" applyNumberFormat="1" applyFont="1" applyFill="1" applyBorder="1" applyAlignment="1"/>
    <xf numFmtId="43" fontId="23" fillId="0" borderId="4" xfId="1" applyFont="1" applyFill="1" applyBorder="1" applyAlignment="1">
      <alignment vertical="top"/>
    </xf>
    <xf numFmtId="0" fontId="24" fillId="0" borderId="4" xfId="0" applyFont="1" applyFill="1" applyBorder="1" applyAlignment="1">
      <alignment horizontal="center"/>
    </xf>
    <xf numFmtId="0" fontId="23" fillId="0" borderId="0" xfId="0" applyFont="1" applyFill="1" applyAlignment="1">
      <alignment horizontal="left" wrapText="1"/>
    </xf>
    <xf numFmtId="0" fontId="25" fillId="0" borderId="0" xfId="0" applyFont="1" applyFill="1" applyBorder="1" applyAlignment="1"/>
    <xf numFmtId="0" fontId="23" fillId="0" borderId="7" xfId="0" applyFont="1" applyFill="1" applyBorder="1" applyAlignment="1">
      <alignment wrapText="1"/>
    </xf>
    <xf numFmtId="43" fontId="24" fillId="0" borderId="4" xfId="1" applyNumberFormat="1" applyFont="1" applyFill="1" applyBorder="1" applyAlignment="1">
      <alignment wrapText="1"/>
    </xf>
    <xf numFmtId="164" fontId="23" fillId="0" borderId="0" xfId="0" applyNumberFormat="1" applyFont="1" applyFill="1"/>
    <xf numFmtId="0" fontId="23" fillId="0" borderId="0" xfId="0" applyFont="1" applyFill="1" applyAlignment="1">
      <alignment horizontal="center" wrapText="1"/>
    </xf>
    <xf numFmtId="165" fontId="24" fillId="0" borderId="0" xfId="0" quotePrefix="1" applyNumberFormat="1" applyFont="1" applyFill="1"/>
    <xf numFmtId="43" fontId="29" fillId="0" borderId="4" xfId="1" applyFont="1" applyFill="1" applyBorder="1" applyAlignment="1">
      <alignment wrapText="1"/>
    </xf>
    <xf numFmtId="0" fontId="24" fillId="0" borderId="0" xfId="0" applyFont="1" applyFill="1" applyAlignment="1">
      <alignment horizontal="center" vertical="center"/>
    </xf>
    <xf numFmtId="165" fontId="23" fillId="0" borderId="0" xfId="0" quotePrefix="1" applyNumberFormat="1" applyFont="1" applyFill="1"/>
    <xf numFmtId="0" fontId="23" fillId="0" borderId="0" xfId="0" applyFont="1" applyFill="1" applyAlignment="1">
      <alignment horizontal="center" wrapText="1"/>
    </xf>
    <xf numFmtId="0" fontId="23" fillId="0" borderId="0" xfId="0" quotePrefix="1" applyFont="1" applyFill="1" applyAlignment="1">
      <alignment horizontal="center" wrapText="1"/>
    </xf>
    <xf numFmtId="0" fontId="23" fillId="0" borderId="7" xfId="0" applyFont="1" applyFill="1" applyBorder="1" applyAlignment="1">
      <alignment vertical="top" wrapText="1"/>
    </xf>
    <xf numFmtId="0" fontId="23" fillId="0" borderId="3" xfId="0" applyFont="1" applyFill="1" applyBorder="1" applyAlignment="1">
      <alignment horizontal="left" vertical="top" wrapText="1"/>
    </xf>
    <xf numFmtId="165" fontId="23" fillId="0" borderId="0" xfId="0" applyNumberFormat="1" applyFont="1" applyFill="1" applyAlignment="1">
      <alignment horizontal="left"/>
    </xf>
    <xf numFmtId="0" fontId="23" fillId="0" borderId="11" xfId="0" applyFont="1" applyFill="1" applyBorder="1" applyAlignment="1">
      <alignment horizontal="left" wrapText="1"/>
    </xf>
    <xf numFmtId="0" fontId="23" fillId="0" borderId="12" xfId="0" applyFont="1" applyFill="1" applyBorder="1" applyAlignment="1">
      <alignment wrapText="1"/>
    </xf>
    <xf numFmtId="43" fontId="23" fillId="0" borderId="12" xfId="1" applyFont="1" applyFill="1" applyBorder="1" applyAlignment="1"/>
    <xf numFmtId="43" fontId="23" fillId="0" borderId="0" xfId="1" applyFont="1" applyFill="1" applyBorder="1" applyAlignment="1">
      <alignment horizontal="center" wrapText="1"/>
    </xf>
    <xf numFmtId="165" fontId="23" fillId="0" borderId="12" xfId="1" applyNumberFormat="1" applyFont="1" applyFill="1" applyBorder="1" applyAlignment="1"/>
    <xf numFmtId="43" fontId="23" fillId="0" borderId="0" xfId="1" applyFont="1" applyFill="1" applyBorder="1" applyAlignment="1">
      <alignment wrapText="1"/>
    </xf>
    <xf numFmtId="165" fontId="23" fillId="0" borderId="0" xfId="1" applyNumberFormat="1" applyFont="1" applyFill="1" applyBorder="1" applyAlignment="1">
      <alignment wrapText="1"/>
    </xf>
    <xf numFmtId="43" fontId="23" fillId="0" borderId="12" xfId="1" applyFont="1" applyFill="1" applyBorder="1" applyAlignment="1">
      <alignment wrapText="1"/>
    </xf>
    <xf numFmtId="165" fontId="23" fillId="0" borderId="12" xfId="1" applyNumberFormat="1" applyFont="1" applyFill="1" applyBorder="1" applyAlignment="1">
      <alignment wrapText="1"/>
    </xf>
    <xf numFmtId="0" fontId="24" fillId="0" borderId="4" xfId="0" applyFont="1" applyFill="1" applyBorder="1" applyAlignment="1">
      <alignment horizontal="center" wrapText="1"/>
    </xf>
    <xf numFmtId="165" fontId="24" fillId="0" borderId="4" xfId="0" applyNumberFormat="1" applyFont="1" applyFill="1" applyBorder="1" applyAlignment="1">
      <alignment wrapText="1"/>
    </xf>
    <xf numFmtId="43" fontId="24" fillId="0" borderId="4" xfId="0" applyNumberFormat="1" applyFont="1" applyFill="1" applyBorder="1" applyAlignment="1">
      <alignment wrapText="1"/>
    </xf>
    <xf numFmtId="165" fontId="24" fillId="0" borderId="4" xfId="1" applyNumberFormat="1" applyFont="1" applyFill="1" applyBorder="1" applyAlignment="1"/>
    <xf numFmtId="43" fontId="24" fillId="0" borderId="4" xfId="1" applyFont="1" applyFill="1" applyBorder="1" applyAlignment="1"/>
    <xf numFmtId="0" fontId="24" fillId="0" borderId="4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center" vertical="center" wrapText="1"/>
    </xf>
    <xf numFmtId="43" fontId="24" fillId="0" borderId="4" xfId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165" fontId="24" fillId="0" borderId="4" xfId="0" applyNumberFormat="1" applyFont="1" applyFill="1" applyBorder="1" applyAlignment="1">
      <alignment horizontal="center" vertical="center" wrapText="1"/>
    </xf>
    <xf numFmtId="43" fontId="24" fillId="0" borderId="3" xfId="0" applyNumberFormat="1" applyFont="1" applyFill="1" applyBorder="1" applyAlignment="1">
      <alignment vertical="top" wrapText="1"/>
    </xf>
    <xf numFmtId="43" fontId="24" fillId="0" borderId="4" xfId="0" applyNumberFormat="1" applyFont="1" applyFill="1" applyBorder="1" applyAlignment="1">
      <alignment vertical="top" wrapText="1"/>
    </xf>
    <xf numFmtId="43" fontId="24" fillId="0" borderId="7" xfId="0" applyNumberFormat="1" applyFont="1" applyFill="1" applyBorder="1" applyAlignment="1">
      <alignment vertical="top" wrapText="1"/>
    </xf>
    <xf numFmtId="165" fontId="24" fillId="0" borderId="4" xfId="1" applyNumberFormat="1" applyFont="1" applyFill="1" applyBorder="1" applyAlignment="1">
      <alignment vertical="top" wrapText="1"/>
    </xf>
    <xf numFmtId="43" fontId="24" fillId="0" borderId="4" xfId="1" applyFont="1" applyFill="1" applyBorder="1" applyAlignment="1">
      <alignment vertical="top" wrapText="1"/>
    </xf>
    <xf numFmtId="0" fontId="23" fillId="0" borderId="12" xfId="0" applyFont="1" applyFill="1" applyBorder="1" applyAlignment="1">
      <alignment vertical="top" wrapText="1"/>
    </xf>
    <xf numFmtId="43" fontId="23" fillId="0" borderId="12" xfId="1" applyFont="1" applyFill="1" applyBorder="1" applyAlignment="1">
      <alignment horizontal="left" wrapText="1"/>
    </xf>
    <xf numFmtId="43" fontId="23" fillId="0" borderId="11" xfId="1" applyFont="1" applyFill="1" applyBorder="1" applyAlignment="1">
      <alignment horizontal="center" vertical="center" wrapText="1"/>
    </xf>
    <xf numFmtId="43" fontId="23" fillId="0" borderId="0" xfId="1" applyFont="1" applyFill="1" applyAlignment="1">
      <alignment horizontal="center" vertical="top"/>
    </xf>
    <xf numFmtId="0" fontId="24" fillId="0" borderId="0" xfId="0" applyFont="1" applyFill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Supplementary%20Budget%20La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Summary"/>
      <sheetName val="Revenue"/>
      <sheetName val="Sum Based on MDAs"/>
      <sheetName val="MDAs Summary"/>
      <sheetName val="Summ by MDAs"/>
      <sheetName val="Supplementary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>
            <v>30000000</v>
          </cell>
          <cell r="D14">
            <v>54000000</v>
          </cell>
          <cell r="E14">
            <v>-24000000</v>
          </cell>
          <cell r="F14">
            <v>30000000</v>
          </cell>
          <cell r="G14">
            <v>0</v>
          </cell>
          <cell r="H14">
            <v>60000000</v>
          </cell>
        </row>
        <row r="19">
          <cell r="F19">
            <v>91000000</v>
          </cell>
        </row>
        <row r="40">
          <cell r="C40">
            <v>20000000</v>
          </cell>
          <cell r="D40">
            <v>12905000</v>
          </cell>
          <cell r="E40">
            <v>7095000</v>
          </cell>
          <cell r="F40">
            <v>9300000</v>
          </cell>
          <cell r="H40">
            <v>29300000</v>
          </cell>
        </row>
        <row r="69">
          <cell r="C69">
            <v>7500000</v>
          </cell>
          <cell r="D69">
            <v>11609500</v>
          </cell>
          <cell r="E69">
            <v>-4109500</v>
          </cell>
          <cell r="F69">
            <v>11000000</v>
          </cell>
          <cell r="H69">
            <v>18500000</v>
          </cell>
        </row>
        <row r="96">
          <cell r="C96">
            <v>200000000</v>
          </cell>
          <cell r="D96">
            <v>147710304.43000001</v>
          </cell>
          <cell r="E96">
            <v>52289695.569999993</v>
          </cell>
          <cell r="F96">
            <v>50000000</v>
          </cell>
          <cell r="G96">
            <v>0</v>
          </cell>
          <cell r="H96">
            <v>250000000</v>
          </cell>
        </row>
        <row r="130">
          <cell r="C130">
            <v>2300000</v>
          </cell>
          <cell r="D130">
            <v>1926300</v>
          </cell>
          <cell r="E130">
            <v>373700</v>
          </cell>
          <cell r="F130">
            <v>1700000</v>
          </cell>
          <cell r="H130">
            <v>4000000</v>
          </cell>
        </row>
        <row r="158">
          <cell r="C158">
            <v>60000000</v>
          </cell>
          <cell r="D158">
            <v>66250000</v>
          </cell>
          <cell r="E158">
            <v>-6250000</v>
          </cell>
          <cell r="F158">
            <v>15000000</v>
          </cell>
          <cell r="H158">
            <v>75000000</v>
          </cell>
        </row>
        <row r="185">
          <cell r="C185">
            <v>11500000</v>
          </cell>
          <cell r="D185">
            <v>37695740</v>
          </cell>
          <cell r="E185">
            <v>-26195740</v>
          </cell>
          <cell r="F185">
            <v>0</v>
          </cell>
          <cell r="H185">
            <v>53200000</v>
          </cell>
        </row>
        <row r="198">
          <cell r="C198">
            <v>50000000</v>
          </cell>
          <cell r="D198">
            <v>285467250</v>
          </cell>
          <cell r="E198">
            <v>-235467250</v>
          </cell>
          <cell r="F198">
            <v>0</v>
          </cell>
          <cell r="G198">
            <v>235467250</v>
          </cell>
          <cell r="H198">
            <v>285467250</v>
          </cell>
        </row>
        <row r="214">
          <cell r="C214">
            <v>1080000</v>
          </cell>
          <cell r="D214">
            <v>1118500</v>
          </cell>
          <cell r="E214">
            <v>-38500</v>
          </cell>
          <cell r="F214">
            <v>1060000</v>
          </cell>
          <cell r="H214">
            <v>2140000</v>
          </cell>
        </row>
        <row r="232">
          <cell r="C232">
            <v>110000000</v>
          </cell>
          <cell r="D232">
            <v>0</v>
          </cell>
          <cell r="E232">
            <v>0</v>
          </cell>
          <cell r="F232">
            <v>0</v>
          </cell>
          <cell r="G232">
            <v>290000000</v>
          </cell>
          <cell r="H232">
            <v>400000000</v>
          </cell>
        </row>
        <row r="245">
          <cell r="C245">
            <v>180000000</v>
          </cell>
          <cell r="D245">
            <v>143100000</v>
          </cell>
          <cell r="E245">
            <v>36900000</v>
          </cell>
          <cell r="F245">
            <v>0</v>
          </cell>
          <cell r="G245">
            <v>120000000</v>
          </cell>
          <cell r="H245">
            <v>300000000</v>
          </cell>
        </row>
        <row r="247">
          <cell r="C247">
            <v>200000000</v>
          </cell>
          <cell r="D247">
            <v>156359800</v>
          </cell>
          <cell r="E247">
            <v>43640200</v>
          </cell>
          <cell r="F247">
            <v>0</v>
          </cell>
          <cell r="H247">
            <v>325000000</v>
          </cell>
        </row>
        <row r="262">
          <cell r="C262">
            <v>0</v>
          </cell>
          <cell r="D262">
            <v>10000000</v>
          </cell>
          <cell r="E262">
            <v>-10000000</v>
          </cell>
          <cell r="F262">
            <v>0</v>
          </cell>
          <cell r="G262">
            <v>235874649.83000001</v>
          </cell>
          <cell r="H262">
            <v>235874649.83000001</v>
          </cell>
        </row>
        <row r="280">
          <cell r="C280">
            <v>1804000</v>
          </cell>
          <cell r="D280">
            <v>3684406.87</v>
          </cell>
          <cell r="E280">
            <v>-1880406.87</v>
          </cell>
          <cell r="F280">
            <v>7206000</v>
          </cell>
          <cell r="H280">
            <v>9010000</v>
          </cell>
        </row>
        <row r="318">
          <cell r="C318">
            <v>6900000</v>
          </cell>
          <cell r="D318">
            <v>8498700</v>
          </cell>
          <cell r="E318">
            <v>-1598700</v>
          </cell>
          <cell r="F318">
            <v>0</v>
          </cell>
          <cell r="H318">
            <v>15200000</v>
          </cell>
        </row>
        <row r="346">
          <cell r="C346">
            <v>15570000</v>
          </cell>
          <cell r="D346">
            <v>10424689.77</v>
          </cell>
          <cell r="E346">
            <v>5145310.2300000004</v>
          </cell>
          <cell r="F346">
            <v>0</v>
          </cell>
          <cell r="H346">
            <v>34100000</v>
          </cell>
        </row>
        <row r="381">
          <cell r="C381">
            <v>150000000</v>
          </cell>
          <cell r="D381">
            <v>113730430.93000001</v>
          </cell>
          <cell r="E381">
            <v>36269569.069999993</v>
          </cell>
          <cell r="F381">
            <v>1480000000</v>
          </cell>
          <cell r="G381">
            <v>360000000</v>
          </cell>
          <cell r="H381">
            <v>1990000000</v>
          </cell>
        </row>
        <row r="405">
          <cell r="C405">
            <v>11500000</v>
          </cell>
          <cell r="D405">
            <v>12538000</v>
          </cell>
          <cell r="E405">
            <v>-1038000</v>
          </cell>
          <cell r="F405">
            <v>10500000</v>
          </cell>
          <cell r="H405">
            <v>22000000</v>
          </cell>
        </row>
        <row r="441">
          <cell r="C441">
            <v>17500000</v>
          </cell>
          <cell r="D441">
            <v>14862000</v>
          </cell>
          <cell r="E441">
            <v>2638000</v>
          </cell>
          <cell r="F441">
            <v>0</v>
          </cell>
          <cell r="H441">
            <v>32500000</v>
          </cell>
        </row>
        <row r="454">
          <cell r="C454">
            <v>70000000</v>
          </cell>
          <cell r="D454">
            <v>394964594.60000002</v>
          </cell>
          <cell r="E454">
            <v>-324964594.60000002</v>
          </cell>
          <cell r="F454">
            <v>0</v>
          </cell>
          <cell r="G454">
            <v>500000000</v>
          </cell>
          <cell r="H454">
            <v>570000000</v>
          </cell>
        </row>
        <row r="455">
          <cell r="C455">
            <v>50000000</v>
          </cell>
          <cell r="D455">
            <v>78965030</v>
          </cell>
          <cell r="E455">
            <v>-28965030</v>
          </cell>
          <cell r="F455">
            <v>0</v>
          </cell>
          <cell r="G455">
            <v>35000000</v>
          </cell>
          <cell r="H455">
            <v>85000000</v>
          </cell>
        </row>
        <row r="467">
          <cell r="C467">
            <v>5768100000</v>
          </cell>
          <cell r="D467">
            <v>4250701271.6100001</v>
          </cell>
          <cell r="E467">
            <v>1517398728.3900001</v>
          </cell>
          <cell r="F467">
            <v>0</v>
          </cell>
          <cell r="H467">
            <v>7035650000</v>
          </cell>
        </row>
        <row r="488">
          <cell r="C488">
            <v>7850000</v>
          </cell>
          <cell r="D488">
            <v>15110000</v>
          </cell>
          <cell r="E488">
            <v>-7260000</v>
          </cell>
          <cell r="F488">
            <v>0</v>
          </cell>
          <cell r="H488">
            <v>28730000</v>
          </cell>
        </row>
        <row r="514">
          <cell r="C514">
            <v>103510000</v>
          </cell>
          <cell r="D514">
            <v>154817448.18000001</v>
          </cell>
          <cell r="E514">
            <v>-51307448.18</v>
          </cell>
          <cell r="F514">
            <v>0</v>
          </cell>
          <cell r="H514">
            <v>214900000</v>
          </cell>
        </row>
        <row r="528">
          <cell r="C528">
            <v>10000000</v>
          </cell>
          <cell r="D528">
            <v>9112137.5899999999</v>
          </cell>
          <cell r="E528">
            <v>887862.41000000015</v>
          </cell>
          <cell r="F528">
            <v>10000000</v>
          </cell>
          <cell r="G528">
            <v>0</v>
          </cell>
          <cell r="H528">
            <v>20000000</v>
          </cell>
        </row>
        <row r="560">
          <cell r="C560">
            <v>2806911031</v>
          </cell>
          <cell r="D560">
            <v>1596817428.98</v>
          </cell>
          <cell r="E560">
            <v>1210093602.02</v>
          </cell>
          <cell r="F560">
            <v>0</v>
          </cell>
          <cell r="G560">
            <v>300000000</v>
          </cell>
          <cell r="H560">
            <v>3106911031</v>
          </cell>
        </row>
        <row r="561">
          <cell r="C561">
            <v>40000000</v>
          </cell>
          <cell r="D561">
            <v>45129120</v>
          </cell>
          <cell r="E561">
            <v>-5129120</v>
          </cell>
          <cell r="F561">
            <v>0</v>
          </cell>
          <cell r="G561">
            <v>50000000</v>
          </cell>
          <cell r="H561">
            <v>90000000</v>
          </cell>
        </row>
        <row r="575">
          <cell r="C575">
            <v>3140911031</v>
          </cell>
          <cell r="D575">
            <v>1881917568.23</v>
          </cell>
          <cell r="E575">
            <v>1258993462.77</v>
          </cell>
          <cell r="F575">
            <v>0</v>
          </cell>
          <cell r="H575">
            <v>3629411031</v>
          </cell>
        </row>
        <row r="598">
          <cell r="C598">
            <v>176000000</v>
          </cell>
          <cell r="D598">
            <v>241963007.25</v>
          </cell>
          <cell r="E598">
            <v>-65963007.249999993</v>
          </cell>
          <cell r="F598">
            <v>0</v>
          </cell>
          <cell r="G598">
            <v>257851953.34999999</v>
          </cell>
          <cell r="H598">
            <v>433851953.35000002</v>
          </cell>
        </row>
        <row r="614">
          <cell r="C614">
            <v>300000</v>
          </cell>
          <cell r="D614">
            <v>247000</v>
          </cell>
          <cell r="E614">
            <v>53000</v>
          </cell>
          <cell r="F614">
            <v>300000</v>
          </cell>
          <cell r="H614">
            <v>600000</v>
          </cell>
        </row>
        <row r="630">
          <cell r="C630">
            <v>0</v>
          </cell>
          <cell r="D630">
            <v>637555220</v>
          </cell>
          <cell r="E630">
            <v>-637555220</v>
          </cell>
          <cell r="F630">
            <v>637555220</v>
          </cell>
          <cell r="G630">
            <v>0</v>
          </cell>
          <cell r="H630">
            <v>637555220</v>
          </cell>
        </row>
        <row r="646">
          <cell r="C646">
            <v>1000000000</v>
          </cell>
          <cell r="D646">
            <v>748025000</v>
          </cell>
          <cell r="E646">
            <v>251975000</v>
          </cell>
          <cell r="F646">
            <v>500000000</v>
          </cell>
          <cell r="G646">
            <v>0</v>
          </cell>
          <cell r="H646">
            <v>1500000000</v>
          </cell>
        </row>
        <row r="676">
          <cell r="C676">
            <v>4200000</v>
          </cell>
          <cell r="D676">
            <v>2484000</v>
          </cell>
          <cell r="E676">
            <v>1716000</v>
          </cell>
          <cell r="F676">
            <v>1700000</v>
          </cell>
          <cell r="H676">
            <v>5900000</v>
          </cell>
        </row>
        <row r="697">
          <cell r="C697">
            <v>4000000</v>
          </cell>
          <cell r="D697">
            <v>2610800</v>
          </cell>
          <cell r="E697">
            <v>1389200</v>
          </cell>
          <cell r="F697">
            <v>2500000</v>
          </cell>
          <cell r="H697">
            <v>6500000</v>
          </cell>
        </row>
        <row r="727">
          <cell r="C727">
            <v>1900000</v>
          </cell>
          <cell r="D727">
            <v>536000</v>
          </cell>
          <cell r="E727">
            <v>1364000</v>
          </cell>
          <cell r="F727">
            <v>3800000</v>
          </cell>
          <cell r="H727">
            <v>5700000</v>
          </cell>
        </row>
        <row r="756">
          <cell r="F756">
            <v>2750000</v>
          </cell>
        </row>
        <row r="760">
          <cell r="C760">
            <v>3500000</v>
          </cell>
          <cell r="D760">
            <v>2472500</v>
          </cell>
          <cell r="E760">
            <v>1027500</v>
          </cell>
          <cell r="F760">
            <v>5250000</v>
          </cell>
          <cell r="H760">
            <v>8750000</v>
          </cell>
        </row>
        <row r="792">
          <cell r="C792">
            <v>8650000</v>
          </cell>
          <cell r="D792">
            <v>6572920</v>
          </cell>
          <cell r="E792">
            <v>2077080</v>
          </cell>
          <cell r="F792">
            <v>6150000</v>
          </cell>
          <cell r="H792">
            <v>14800000</v>
          </cell>
        </row>
        <row r="822">
          <cell r="C822">
            <v>33300000</v>
          </cell>
          <cell r="D822">
            <v>31849400</v>
          </cell>
          <cell r="E822">
            <v>1450600</v>
          </cell>
          <cell r="F822">
            <v>25000000</v>
          </cell>
          <cell r="H822">
            <v>58300000</v>
          </cell>
        </row>
        <row r="848">
          <cell r="C848">
            <v>140000000</v>
          </cell>
          <cell r="D848">
            <v>729374987.85000002</v>
          </cell>
          <cell r="E848">
            <v>-589374987.85000002</v>
          </cell>
          <cell r="F848">
            <v>0</v>
          </cell>
          <cell r="G848">
            <v>750000000</v>
          </cell>
          <cell r="H848">
            <v>140000000</v>
          </cell>
        </row>
        <row r="888">
          <cell r="C888">
            <v>4900000</v>
          </cell>
          <cell r="D888">
            <v>3460600</v>
          </cell>
          <cell r="E888">
            <v>1439400</v>
          </cell>
          <cell r="F888">
            <v>4100000</v>
          </cell>
          <cell r="H888">
            <v>9000000</v>
          </cell>
        </row>
        <row r="913">
          <cell r="C913">
            <v>12000000</v>
          </cell>
          <cell r="D913">
            <v>5600000</v>
          </cell>
          <cell r="E913">
            <v>6400000</v>
          </cell>
          <cell r="F913">
            <v>10000000</v>
          </cell>
          <cell r="G913">
            <v>0</v>
          </cell>
          <cell r="H913">
            <v>22000000</v>
          </cell>
        </row>
        <row r="949">
          <cell r="C949">
            <v>40890915</v>
          </cell>
          <cell r="D949">
            <v>25096114.82</v>
          </cell>
          <cell r="E949">
            <v>15794800.18</v>
          </cell>
          <cell r="F949">
            <v>0</v>
          </cell>
          <cell r="H949">
            <v>49190915</v>
          </cell>
        </row>
        <row r="980">
          <cell r="C980">
            <v>0</v>
          </cell>
          <cell r="D980">
            <v>27530000</v>
          </cell>
          <cell r="E980">
            <v>-27530000</v>
          </cell>
          <cell r="F980">
            <v>0</v>
          </cell>
          <cell r="G980">
            <v>94730000</v>
          </cell>
          <cell r="H980">
            <v>94730000</v>
          </cell>
        </row>
        <row r="1014">
          <cell r="C1014">
            <v>16380000</v>
          </cell>
          <cell r="D1014">
            <v>74959000</v>
          </cell>
          <cell r="E1014">
            <v>-58579000</v>
          </cell>
          <cell r="F1014">
            <v>63820000</v>
          </cell>
          <cell r="H1014">
            <v>80200000</v>
          </cell>
        </row>
        <row r="1038">
          <cell r="C1038">
            <v>4150000</v>
          </cell>
          <cell r="D1038">
            <v>6486700</v>
          </cell>
          <cell r="E1038">
            <v>-2336700</v>
          </cell>
          <cell r="F1038">
            <v>375000</v>
          </cell>
          <cell r="H1038">
            <v>9525000</v>
          </cell>
        </row>
        <row r="1053">
          <cell r="C1053">
            <v>0</v>
          </cell>
          <cell r="D1053">
            <v>0</v>
          </cell>
          <cell r="E1053">
            <v>0</v>
          </cell>
          <cell r="F1053">
            <v>0</v>
          </cell>
          <cell r="G1053">
            <v>2000000</v>
          </cell>
          <cell r="H1053">
            <v>2000000</v>
          </cell>
        </row>
        <row r="1070">
          <cell r="C1070">
            <v>2650000</v>
          </cell>
          <cell r="D1070">
            <v>1622100</v>
          </cell>
          <cell r="E1070">
            <v>1027900</v>
          </cell>
          <cell r="F1070">
            <v>950000</v>
          </cell>
          <cell r="H1070">
            <v>3600000</v>
          </cell>
        </row>
        <row r="1106">
          <cell r="C1106">
            <v>3850000</v>
          </cell>
          <cell r="D1106">
            <v>2855000</v>
          </cell>
          <cell r="E1106">
            <v>995000</v>
          </cell>
          <cell r="F1106">
            <v>1650000</v>
          </cell>
          <cell r="H1106">
            <v>5500000</v>
          </cell>
        </row>
        <row r="1133">
          <cell r="C1133">
            <v>7200000</v>
          </cell>
          <cell r="D1133">
            <v>5456400</v>
          </cell>
          <cell r="E1133">
            <v>1743600</v>
          </cell>
          <cell r="F1133">
            <v>5100000</v>
          </cell>
          <cell r="H1133">
            <v>12300000</v>
          </cell>
        </row>
        <row r="1167">
          <cell r="C1167">
            <v>1000000</v>
          </cell>
          <cell r="D1167">
            <v>841601.5</v>
          </cell>
          <cell r="E1167">
            <v>158398.5</v>
          </cell>
          <cell r="F1167">
            <v>4000000</v>
          </cell>
          <cell r="H1167">
            <v>5000000</v>
          </cell>
        </row>
        <row r="1200">
          <cell r="C1200">
            <v>0</v>
          </cell>
          <cell r="D1200">
            <v>876014</v>
          </cell>
          <cell r="E1200">
            <v>-876014</v>
          </cell>
          <cell r="F1200">
            <v>14500000</v>
          </cell>
          <cell r="G1200">
            <v>0</v>
          </cell>
          <cell r="H1200">
            <v>14500000</v>
          </cell>
        </row>
        <row r="1234">
          <cell r="C1234">
            <v>2000000</v>
          </cell>
          <cell r="D1234">
            <v>3488564</v>
          </cell>
          <cell r="E1234">
            <v>-1488564</v>
          </cell>
          <cell r="F1234">
            <v>4000000</v>
          </cell>
          <cell r="H1234">
            <v>6000000</v>
          </cell>
        </row>
        <row r="1278">
          <cell r="C1278">
            <v>112270000</v>
          </cell>
          <cell r="D1278">
            <v>103555427</v>
          </cell>
          <cell r="E1278">
            <v>8714573</v>
          </cell>
          <cell r="F1278">
            <v>97140000</v>
          </cell>
          <cell r="H1278">
            <v>209410000</v>
          </cell>
        </row>
        <row r="1303">
          <cell r="C1303">
            <v>5100000</v>
          </cell>
          <cell r="D1303">
            <v>4622480</v>
          </cell>
          <cell r="E1303">
            <v>477520</v>
          </cell>
          <cell r="F1303">
            <v>0</v>
          </cell>
          <cell r="H1303">
            <v>21100000</v>
          </cell>
        </row>
        <row r="1332">
          <cell r="C1332">
            <v>1300000</v>
          </cell>
          <cell r="D1332">
            <v>3900000</v>
          </cell>
          <cell r="E1332">
            <v>-2600000</v>
          </cell>
          <cell r="F1332">
            <v>2500000</v>
          </cell>
          <cell r="H1332">
            <v>7300000</v>
          </cell>
        </row>
        <row r="1364">
          <cell r="C1364">
            <v>300000</v>
          </cell>
          <cell r="D1364">
            <v>600000</v>
          </cell>
          <cell r="E1364">
            <v>-300000</v>
          </cell>
          <cell r="F1364">
            <v>900000</v>
          </cell>
          <cell r="H1364">
            <v>1200000</v>
          </cell>
        </row>
        <row r="1452">
          <cell r="F1452">
            <v>5800000</v>
          </cell>
        </row>
        <row r="1457">
          <cell r="F1457">
            <v>34500000</v>
          </cell>
        </row>
        <row r="1546">
          <cell r="G1546">
            <v>2498650000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view="pageBreakPreview" topLeftCell="A38" zoomScale="120" zoomScaleNormal="120" zoomScaleSheetLayoutView="120" workbookViewId="0">
      <selection activeCell="E38" sqref="E38"/>
    </sheetView>
  </sheetViews>
  <sheetFormatPr defaultRowHeight="15" x14ac:dyDescent="0.25"/>
  <cols>
    <col min="2" max="2" width="3" customWidth="1"/>
    <col min="3" max="3" width="16.42578125" customWidth="1"/>
    <col min="4" max="4" width="47.42578125" customWidth="1"/>
    <col min="5" max="5" width="18.7109375" customWidth="1"/>
    <col min="6" max="6" width="13.42578125" customWidth="1"/>
    <col min="7" max="7" width="9.140625" style="2"/>
  </cols>
  <sheetData>
    <row r="1" spans="1:8" ht="18.75" x14ac:dyDescent="0.3">
      <c r="C1" s="1" t="s">
        <v>0</v>
      </c>
      <c r="D1" s="1"/>
      <c r="E1" s="1"/>
      <c r="F1" s="1"/>
    </row>
    <row r="2" spans="1:8" ht="12.75" customHeight="1" x14ac:dyDescent="0.25">
      <c r="C2" s="3"/>
      <c r="D2" s="4"/>
      <c r="E2" s="4"/>
    </row>
    <row r="3" spans="1:8" ht="24.75" customHeight="1" x14ac:dyDescent="0.25">
      <c r="A3" s="5" t="s">
        <v>1</v>
      </c>
      <c r="B3" s="5"/>
      <c r="C3" s="6" t="s">
        <v>2</v>
      </c>
      <c r="D3" s="5" t="s">
        <v>3</v>
      </c>
      <c r="E3" s="5"/>
      <c r="F3" s="5" t="s">
        <v>4</v>
      </c>
      <c r="G3" s="7"/>
      <c r="H3" s="7"/>
    </row>
    <row r="4" spans="1:8" ht="32.25" customHeight="1" x14ac:dyDescent="0.25">
      <c r="A4" s="8">
        <v>1</v>
      </c>
      <c r="B4" s="8"/>
      <c r="C4" s="8"/>
      <c r="D4" s="3" t="s">
        <v>0</v>
      </c>
      <c r="E4" s="8" t="s">
        <v>5</v>
      </c>
      <c r="F4" s="8" t="s">
        <v>6</v>
      </c>
      <c r="G4" s="8"/>
      <c r="H4" s="3"/>
    </row>
    <row r="5" spans="1:8" ht="24.95" customHeight="1" x14ac:dyDescent="0.25">
      <c r="A5" s="8">
        <v>2</v>
      </c>
      <c r="B5" s="8"/>
      <c r="C5" s="8"/>
      <c r="D5" s="3" t="s">
        <v>7</v>
      </c>
      <c r="E5" s="8" t="s">
        <v>5</v>
      </c>
      <c r="F5" s="8" t="s">
        <v>8</v>
      </c>
      <c r="G5" s="8"/>
      <c r="H5" s="3"/>
    </row>
    <row r="6" spans="1:8" ht="24.95" customHeight="1" x14ac:dyDescent="0.25">
      <c r="A6" s="8">
        <v>3</v>
      </c>
      <c r="B6" s="8"/>
      <c r="C6" s="8"/>
      <c r="D6" s="3" t="s">
        <v>9</v>
      </c>
      <c r="E6" s="8" t="s">
        <v>5</v>
      </c>
      <c r="F6" s="8" t="s">
        <v>10</v>
      </c>
      <c r="G6" s="8"/>
      <c r="H6" s="3"/>
    </row>
    <row r="7" spans="1:8" ht="39" customHeight="1" x14ac:dyDescent="0.25">
      <c r="A7" s="8">
        <v>5</v>
      </c>
      <c r="B7" s="8"/>
      <c r="C7" s="8"/>
      <c r="D7" s="9" t="s">
        <v>11</v>
      </c>
      <c r="E7" s="8" t="s">
        <v>5</v>
      </c>
      <c r="F7" s="8" t="s">
        <v>12</v>
      </c>
      <c r="G7" s="8"/>
      <c r="H7" s="3"/>
    </row>
    <row r="8" spans="1:8" ht="31.5" customHeight="1" x14ac:dyDescent="0.25">
      <c r="A8" s="8"/>
      <c r="B8" s="8"/>
      <c r="C8" s="8"/>
      <c r="D8" s="10" t="s">
        <v>13</v>
      </c>
      <c r="E8" s="8"/>
      <c r="F8" s="8"/>
      <c r="G8" s="8"/>
      <c r="H8" s="3"/>
    </row>
    <row r="9" spans="1:8" ht="30" customHeight="1" x14ac:dyDescent="0.25">
      <c r="A9" s="8">
        <v>6</v>
      </c>
      <c r="B9" s="8"/>
      <c r="C9" s="11" t="s">
        <v>14</v>
      </c>
      <c r="D9" s="11" t="s">
        <v>15</v>
      </c>
      <c r="E9" s="8" t="s">
        <v>5</v>
      </c>
      <c r="F9" s="8">
        <v>1</v>
      </c>
      <c r="G9" s="8"/>
      <c r="H9" s="3"/>
    </row>
    <row r="10" spans="1:8" ht="30" customHeight="1" x14ac:dyDescent="0.25">
      <c r="A10" s="8">
        <v>7</v>
      </c>
      <c r="B10" s="8"/>
      <c r="C10" s="12" t="s">
        <v>16</v>
      </c>
      <c r="D10" s="11" t="s">
        <v>17</v>
      </c>
      <c r="E10" s="8" t="s">
        <v>5</v>
      </c>
      <c r="F10" s="8">
        <v>2</v>
      </c>
      <c r="G10" s="8"/>
      <c r="H10" s="3"/>
    </row>
    <row r="11" spans="1:8" ht="30" customHeight="1" x14ac:dyDescent="0.25">
      <c r="A11" s="8">
        <v>8</v>
      </c>
      <c r="B11" s="8"/>
      <c r="C11" s="12" t="s">
        <v>18</v>
      </c>
      <c r="D11" s="11" t="s">
        <v>19</v>
      </c>
      <c r="E11" s="8" t="s">
        <v>5</v>
      </c>
      <c r="F11" s="8">
        <v>3</v>
      </c>
      <c r="G11" s="8"/>
      <c r="H11" s="3"/>
    </row>
    <row r="12" spans="1:8" ht="30" customHeight="1" x14ac:dyDescent="0.25">
      <c r="A12" s="8">
        <v>9</v>
      </c>
      <c r="B12" s="8"/>
      <c r="C12" s="12" t="s">
        <v>20</v>
      </c>
      <c r="D12" s="11" t="s">
        <v>21</v>
      </c>
      <c r="E12" s="8" t="s">
        <v>5</v>
      </c>
      <c r="F12" s="8">
        <v>5</v>
      </c>
      <c r="G12" s="8"/>
      <c r="H12" s="3"/>
    </row>
    <row r="13" spans="1:8" ht="30" customHeight="1" x14ac:dyDescent="0.25">
      <c r="A13" s="8">
        <v>10</v>
      </c>
      <c r="B13" s="8"/>
      <c r="C13" s="12" t="s">
        <v>22</v>
      </c>
      <c r="D13" s="11" t="s">
        <v>23</v>
      </c>
      <c r="E13" s="8" t="s">
        <v>5</v>
      </c>
      <c r="F13" s="8">
        <v>6</v>
      </c>
      <c r="G13" s="8"/>
      <c r="H13" s="3"/>
    </row>
    <row r="14" spans="1:8" ht="30" customHeight="1" x14ac:dyDescent="0.25">
      <c r="A14" s="8">
        <v>11</v>
      </c>
      <c r="B14" s="8"/>
      <c r="C14" s="12" t="s">
        <v>24</v>
      </c>
      <c r="D14" s="11" t="s">
        <v>25</v>
      </c>
      <c r="E14" s="8" t="s">
        <v>5</v>
      </c>
      <c r="F14" s="8">
        <v>7</v>
      </c>
      <c r="G14" s="8"/>
      <c r="H14" s="3"/>
    </row>
    <row r="15" spans="1:8" ht="30" customHeight="1" x14ac:dyDescent="0.25">
      <c r="A15" s="8">
        <v>12</v>
      </c>
      <c r="B15" s="8"/>
      <c r="C15" s="12" t="s">
        <v>26</v>
      </c>
      <c r="D15" s="11" t="s">
        <v>27</v>
      </c>
      <c r="E15" s="8" t="s">
        <v>5</v>
      </c>
      <c r="F15" s="8">
        <v>8</v>
      </c>
      <c r="G15" s="8"/>
      <c r="H15" s="3"/>
    </row>
    <row r="16" spans="1:8" ht="19.5" customHeight="1" x14ac:dyDescent="0.25">
      <c r="A16" s="8">
        <v>13</v>
      </c>
      <c r="B16" s="8"/>
      <c r="C16" s="12" t="s">
        <v>28</v>
      </c>
      <c r="D16" s="11" t="s">
        <v>29</v>
      </c>
      <c r="E16" s="8" t="s">
        <v>5</v>
      </c>
      <c r="F16" s="8">
        <v>9</v>
      </c>
      <c r="G16" s="8"/>
      <c r="H16" s="3"/>
    </row>
    <row r="17" spans="1:8" ht="15.75" customHeight="1" x14ac:dyDescent="0.25">
      <c r="A17" s="8">
        <v>14</v>
      </c>
      <c r="B17" s="8"/>
      <c r="C17" s="12" t="s">
        <v>30</v>
      </c>
      <c r="D17" s="11" t="s">
        <v>31</v>
      </c>
      <c r="E17" s="8" t="s">
        <v>5</v>
      </c>
      <c r="F17" s="13">
        <v>10</v>
      </c>
      <c r="G17" s="8"/>
      <c r="H17" s="3"/>
    </row>
    <row r="18" spans="1:8" ht="27" customHeight="1" x14ac:dyDescent="0.25">
      <c r="A18" s="8"/>
      <c r="B18" s="8"/>
      <c r="C18" s="12"/>
      <c r="D18" s="11"/>
      <c r="E18" s="8"/>
      <c r="F18" s="8"/>
      <c r="G18" s="8"/>
      <c r="H18" s="3"/>
    </row>
    <row r="19" spans="1:8" ht="25.5" customHeight="1" x14ac:dyDescent="0.25">
      <c r="A19" s="8"/>
      <c r="B19" s="8"/>
      <c r="C19" s="12"/>
      <c r="D19" s="11"/>
      <c r="E19" s="8"/>
      <c r="F19" s="13"/>
      <c r="G19" s="8"/>
      <c r="H19" s="3"/>
    </row>
    <row r="20" spans="1:8" ht="25.5" customHeight="1" x14ac:dyDescent="0.25">
      <c r="A20" s="8"/>
      <c r="B20" s="8"/>
      <c r="C20" s="12"/>
      <c r="D20" s="11"/>
      <c r="E20" s="8"/>
      <c r="F20" s="8" t="s">
        <v>6</v>
      </c>
      <c r="G20" s="8"/>
      <c r="H20" s="3"/>
    </row>
    <row r="21" spans="1:8" ht="24.75" customHeight="1" x14ac:dyDescent="0.25">
      <c r="A21" s="5" t="s">
        <v>1</v>
      </c>
      <c r="B21" s="5"/>
      <c r="C21" s="6" t="s">
        <v>2</v>
      </c>
      <c r="D21" s="5" t="s">
        <v>3</v>
      </c>
      <c r="E21" s="5"/>
      <c r="F21" s="5" t="s">
        <v>4</v>
      </c>
      <c r="G21" s="7"/>
      <c r="H21" s="7"/>
    </row>
    <row r="22" spans="1:8" ht="30" customHeight="1" x14ac:dyDescent="0.25">
      <c r="A22" s="8">
        <v>15</v>
      </c>
      <c r="B22" s="8"/>
      <c r="C22" s="12" t="s">
        <v>32</v>
      </c>
      <c r="D22" s="11" t="s">
        <v>33</v>
      </c>
      <c r="E22" s="8" t="s">
        <v>5</v>
      </c>
      <c r="F22" s="13">
        <v>11</v>
      </c>
      <c r="G22" s="8"/>
      <c r="H22" s="3"/>
    </row>
    <row r="23" spans="1:8" ht="30" customHeight="1" x14ac:dyDescent="0.25">
      <c r="A23" s="8">
        <v>16</v>
      </c>
      <c r="B23" s="8"/>
      <c r="C23" s="12" t="s">
        <v>34</v>
      </c>
      <c r="D23" s="11" t="s">
        <v>35</v>
      </c>
      <c r="E23" s="8" t="s">
        <v>5</v>
      </c>
      <c r="F23" s="13">
        <v>12</v>
      </c>
      <c r="G23" s="8"/>
      <c r="H23" s="3"/>
    </row>
    <row r="24" spans="1:8" ht="30" customHeight="1" x14ac:dyDescent="0.25">
      <c r="A24" s="8">
        <v>17</v>
      </c>
      <c r="B24" s="8"/>
      <c r="C24" s="12" t="s">
        <v>36</v>
      </c>
      <c r="D24" s="11" t="s">
        <v>37</v>
      </c>
      <c r="E24" s="8" t="s">
        <v>5</v>
      </c>
      <c r="F24" s="13">
        <v>13</v>
      </c>
      <c r="G24" s="8"/>
      <c r="H24" s="3"/>
    </row>
    <row r="25" spans="1:8" ht="30" customHeight="1" x14ac:dyDescent="0.25">
      <c r="A25" s="8">
        <v>18</v>
      </c>
      <c r="B25" s="8"/>
      <c r="C25" s="12" t="s">
        <v>38</v>
      </c>
      <c r="D25" s="11" t="s">
        <v>39</v>
      </c>
      <c r="E25" s="8" t="s">
        <v>5</v>
      </c>
      <c r="F25" s="8">
        <v>14</v>
      </c>
      <c r="G25" s="8"/>
      <c r="H25" s="3"/>
    </row>
    <row r="26" spans="1:8" ht="30" customHeight="1" x14ac:dyDescent="0.25">
      <c r="A26" s="8">
        <v>19</v>
      </c>
      <c r="B26" s="8"/>
      <c r="C26" s="12" t="s">
        <v>40</v>
      </c>
      <c r="D26" s="11" t="s">
        <v>41</v>
      </c>
      <c r="E26" s="8" t="s">
        <v>5</v>
      </c>
      <c r="F26" s="13">
        <v>15</v>
      </c>
      <c r="G26" s="8"/>
      <c r="H26" s="3"/>
    </row>
    <row r="27" spans="1:8" ht="30" customHeight="1" x14ac:dyDescent="0.25">
      <c r="A27" s="8">
        <v>20</v>
      </c>
      <c r="B27" s="8"/>
      <c r="C27" s="12" t="s">
        <v>42</v>
      </c>
      <c r="D27" s="11" t="s">
        <v>43</v>
      </c>
      <c r="E27" s="8" t="s">
        <v>5</v>
      </c>
      <c r="F27" s="13">
        <v>16</v>
      </c>
      <c r="G27" s="8"/>
      <c r="H27" s="3"/>
    </row>
    <row r="28" spans="1:8" ht="30" customHeight="1" x14ac:dyDescent="0.25">
      <c r="A28" s="8">
        <v>21</v>
      </c>
      <c r="B28" s="8"/>
      <c r="C28" s="12" t="s">
        <v>44</v>
      </c>
      <c r="D28" s="11" t="s">
        <v>45</v>
      </c>
      <c r="E28" s="8" t="s">
        <v>5</v>
      </c>
      <c r="F28" s="8">
        <v>17</v>
      </c>
      <c r="G28" s="8"/>
      <c r="H28" s="3"/>
    </row>
    <row r="29" spans="1:8" ht="30" customHeight="1" x14ac:dyDescent="0.25">
      <c r="A29" s="8">
        <v>22</v>
      </c>
      <c r="B29" s="8"/>
      <c r="C29" s="12" t="s">
        <v>46</v>
      </c>
      <c r="D29" s="11" t="s">
        <v>47</v>
      </c>
      <c r="E29" s="8" t="s">
        <v>5</v>
      </c>
      <c r="F29" s="13">
        <v>18</v>
      </c>
      <c r="G29" s="8"/>
      <c r="H29" s="3"/>
    </row>
    <row r="30" spans="1:8" ht="30" customHeight="1" x14ac:dyDescent="0.25">
      <c r="A30" s="8">
        <v>23</v>
      </c>
      <c r="B30" s="8"/>
      <c r="C30" s="12" t="s">
        <v>48</v>
      </c>
      <c r="D30" s="11" t="s">
        <v>49</v>
      </c>
      <c r="E30" s="8" t="s">
        <v>5</v>
      </c>
      <c r="F30" s="8">
        <v>20</v>
      </c>
      <c r="G30" s="8"/>
      <c r="H30" s="3"/>
    </row>
    <row r="31" spans="1:8" ht="30" customHeight="1" x14ac:dyDescent="0.25">
      <c r="A31" s="8">
        <v>24</v>
      </c>
      <c r="B31" s="8"/>
      <c r="C31" s="12" t="s">
        <v>50</v>
      </c>
      <c r="D31" s="11" t="s">
        <v>51</v>
      </c>
      <c r="E31" s="8" t="s">
        <v>5</v>
      </c>
      <c r="F31" s="13">
        <v>22</v>
      </c>
      <c r="G31" s="8"/>
      <c r="H31" s="3"/>
    </row>
    <row r="32" spans="1:8" ht="30" customHeight="1" x14ac:dyDescent="0.25">
      <c r="A32" s="8">
        <v>25</v>
      </c>
      <c r="B32" s="8"/>
      <c r="C32" s="12" t="s">
        <v>52</v>
      </c>
      <c r="D32" s="11" t="s">
        <v>53</v>
      </c>
      <c r="E32" s="8" t="s">
        <v>5</v>
      </c>
      <c r="F32" s="8">
        <v>23</v>
      </c>
    </row>
    <row r="33" spans="1:8" ht="30" customHeight="1" x14ac:dyDescent="0.25">
      <c r="A33" s="8">
        <v>26</v>
      </c>
      <c r="B33" s="8"/>
      <c r="C33" s="12" t="s">
        <v>54</v>
      </c>
      <c r="D33" s="11" t="s">
        <v>55</v>
      </c>
      <c r="E33" s="8" t="s">
        <v>5</v>
      </c>
      <c r="F33" s="8">
        <v>24</v>
      </c>
    </row>
    <row r="34" spans="1:8" ht="30" customHeight="1" x14ac:dyDescent="0.25">
      <c r="A34" s="8">
        <v>27</v>
      </c>
      <c r="B34" s="8"/>
      <c r="C34" s="12" t="s">
        <v>56</v>
      </c>
      <c r="D34" s="11" t="s">
        <v>57</v>
      </c>
      <c r="E34" s="8" t="s">
        <v>5</v>
      </c>
      <c r="F34" s="8">
        <v>25</v>
      </c>
    </row>
    <row r="35" spans="1:8" ht="30" customHeight="1" x14ac:dyDescent="0.25">
      <c r="A35" s="8">
        <v>28</v>
      </c>
      <c r="C35" s="12" t="s">
        <v>58</v>
      </c>
      <c r="D35" s="11" t="s">
        <v>59</v>
      </c>
      <c r="E35" s="8" t="s">
        <v>5</v>
      </c>
      <c r="F35" s="8">
        <v>26</v>
      </c>
    </row>
    <row r="36" spans="1:8" ht="19.5" customHeight="1" x14ac:dyDescent="0.25">
      <c r="A36" s="8">
        <v>29</v>
      </c>
      <c r="C36" s="12" t="s">
        <v>60</v>
      </c>
      <c r="D36" s="11" t="s">
        <v>61</v>
      </c>
      <c r="E36" s="8" t="s">
        <v>5</v>
      </c>
      <c r="F36" s="8">
        <v>27</v>
      </c>
    </row>
    <row r="37" spans="1:8" ht="21" customHeight="1" x14ac:dyDescent="0.25">
      <c r="A37" s="8">
        <v>30</v>
      </c>
      <c r="C37" s="12" t="s">
        <v>62</v>
      </c>
      <c r="D37" s="11" t="s">
        <v>63</v>
      </c>
      <c r="E37" s="8" t="s">
        <v>5</v>
      </c>
      <c r="F37" s="8">
        <v>28</v>
      </c>
    </row>
    <row r="38" spans="1:8" ht="21" customHeight="1" x14ac:dyDescent="0.25">
      <c r="A38" s="8"/>
      <c r="C38" s="12"/>
      <c r="D38" s="11"/>
      <c r="E38" s="8"/>
      <c r="F38" s="8" t="s">
        <v>64</v>
      </c>
    </row>
    <row r="39" spans="1:8" ht="21" customHeight="1" x14ac:dyDescent="0.25">
      <c r="A39" s="8"/>
      <c r="C39" s="12"/>
      <c r="D39" s="11"/>
      <c r="E39" s="8"/>
      <c r="F39" s="8"/>
    </row>
    <row r="40" spans="1:8" ht="24.75" customHeight="1" x14ac:dyDescent="0.25">
      <c r="A40" s="5" t="s">
        <v>1</v>
      </c>
      <c r="B40" s="5"/>
      <c r="C40" s="6" t="s">
        <v>2</v>
      </c>
      <c r="D40" s="5" t="s">
        <v>3</v>
      </c>
      <c r="E40" s="5"/>
      <c r="F40" s="5" t="s">
        <v>4</v>
      </c>
      <c r="G40" s="7"/>
      <c r="H40" s="7"/>
    </row>
    <row r="41" spans="1:8" ht="30" customHeight="1" x14ac:dyDescent="0.25">
      <c r="A41" s="8">
        <v>30</v>
      </c>
      <c r="C41" s="12" t="s">
        <v>65</v>
      </c>
      <c r="D41" s="11" t="s">
        <v>66</v>
      </c>
      <c r="E41" s="8" t="s">
        <v>5</v>
      </c>
      <c r="F41" s="8">
        <v>29</v>
      </c>
    </row>
    <row r="42" spans="1:8" ht="30" customHeight="1" x14ac:dyDescent="0.25">
      <c r="A42" s="8">
        <v>31</v>
      </c>
      <c r="B42" s="14"/>
      <c r="C42" s="12" t="s">
        <v>67</v>
      </c>
      <c r="D42" s="11" t="s">
        <v>68</v>
      </c>
      <c r="E42" s="8" t="s">
        <v>5</v>
      </c>
      <c r="F42" s="8">
        <v>31</v>
      </c>
    </row>
    <row r="43" spans="1:8" ht="30" customHeight="1" x14ac:dyDescent="0.25">
      <c r="A43" s="8">
        <v>32</v>
      </c>
      <c r="C43" s="12" t="s">
        <v>69</v>
      </c>
      <c r="D43" s="11" t="s">
        <v>70</v>
      </c>
      <c r="E43" s="8" t="s">
        <v>5</v>
      </c>
      <c r="F43" s="8">
        <v>33</v>
      </c>
    </row>
    <row r="44" spans="1:8" ht="30" customHeight="1" x14ac:dyDescent="0.25">
      <c r="A44" s="8">
        <v>33</v>
      </c>
      <c r="C44" s="12" t="s">
        <v>71</v>
      </c>
      <c r="D44" s="11" t="s">
        <v>72</v>
      </c>
      <c r="E44" s="8" t="s">
        <v>5</v>
      </c>
      <c r="F44" s="8">
        <v>35</v>
      </c>
    </row>
    <row r="45" spans="1:8" ht="30" customHeight="1" x14ac:dyDescent="0.25">
      <c r="A45" s="8">
        <v>34</v>
      </c>
      <c r="C45" s="12" t="s">
        <v>73</v>
      </c>
      <c r="D45" s="11" t="s">
        <v>74</v>
      </c>
      <c r="E45" s="8" t="s">
        <v>5</v>
      </c>
      <c r="F45" s="8">
        <v>36</v>
      </c>
    </row>
    <row r="46" spans="1:8" ht="30" customHeight="1" x14ac:dyDescent="0.25">
      <c r="A46" s="8">
        <v>35</v>
      </c>
      <c r="C46" s="12" t="s">
        <v>73</v>
      </c>
      <c r="D46" s="11" t="s">
        <v>75</v>
      </c>
      <c r="E46" s="8" t="s">
        <v>5</v>
      </c>
      <c r="F46" s="8">
        <v>37</v>
      </c>
    </row>
    <row r="47" spans="1:8" ht="30" customHeight="1" x14ac:dyDescent="0.25">
      <c r="A47" s="8">
        <v>36</v>
      </c>
      <c r="C47" s="12" t="s">
        <v>76</v>
      </c>
      <c r="D47" s="11" t="s">
        <v>77</v>
      </c>
      <c r="E47" s="8" t="s">
        <v>5</v>
      </c>
      <c r="F47" s="8">
        <v>38</v>
      </c>
    </row>
    <row r="48" spans="1:8" ht="30" customHeight="1" x14ac:dyDescent="0.25">
      <c r="A48" s="8">
        <v>37</v>
      </c>
      <c r="C48" s="12" t="s">
        <v>78</v>
      </c>
      <c r="D48" s="11" t="s">
        <v>79</v>
      </c>
      <c r="E48" s="8" t="s">
        <v>5</v>
      </c>
      <c r="F48" s="8">
        <v>39</v>
      </c>
    </row>
    <row r="49" spans="1:6" ht="30" customHeight="1" x14ac:dyDescent="0.25">
      <c r="A49" s="8">
        <v>38</v>
      </c>
      <c r="C49" s="12" t="s">
        <v>80</v>
      </c>
      <c r="D49" s="11" t="s">
        <v>81</v>
      </c>
      <c r="E49" s="8" t="s">
        <v>5</v>
      </c>
      <c r="F49" s="8">
        <v>40</v>
      </c>
    </row>
    <row r="50" spans="1:6" ht="30" customHeight="1" x14ac:dyDescent="0.25">
      <c r="A50" s="8">
        <v>39</v>
      </c>
      <c r="C50" s="12" t="s">
        <v>82</v>
      </c>
      <c r="D50" s="11" t="s">
        <v>83</v>
      </c>
      <c r="E50" s="8" t="s">
        <v>5</v>
      </c>
      <c r="F50" s="8">
        <v>42</v>
      </c>
    </row>
    <row r="51" spans="1:6" ht="24" customHeight="1" x14ac:dyDescent="0.25">
      <c r="A51" s="8">
        <v>40</v>
      </c>
      <c r="C51" s="15" t="s">
        <v>84</v>
      </c>
      <c r="D51" s="3" t="s">
        <v>85</v>
      </c>
      <c r="E51" s="8" t="s">
        <v>5</v>
      </c>
      <c r="F51" s="8">
        <v>43</v>
      </c>
    </row>
    <row r="52" spans="1:6" ht="24" customHeight="1" x14ac:dyDescent="0.25">
      <c r="A52" s="8">
        <v>41</v>
      </c>
      <c r="C52" s="15" t="s">
        <v>86</v>
      </c>
      <c r="D52" s="3" t="s">
        <v>87</v>
      </c>
      <c r="E52" s="8" t="s">
        <v>5</v>
      </c>
      <c r="F52" s="8">
        <v>44</v>
      </c>
    </row>
    <row r="53" spans="1:6" ht="24" customHeight="1" x14ac:dyDescent="0.25">
      <c r="A53" s="8">
        <v>42</v>
      </c>
      <c r="C53" s="15" t="s">
        <v>88</v>
      </c>
      <c r="D53" s="3" t="s">
        <v>89</v>
      </c>
      <c r="E53" s="8" t="s">
        <v>5</v>
      </c>
      <c r="F53" s="8">
        <v>45</v>
      </c>
    </row>
    <row r="54" spans="1:6" ht="24" customHeight="1" x14ac:dyDescent="0.25">
      <c r="A54" s="8">
        <v>43</v>
      </c>
      <c r="C54" s="16" t="s">
        <v>90</v>
      </c>
      <c r="D54" s="3" t="s">
        <v>91</v>
      </c>
      <c r="E54" s="8" t="s">
        <v>5</v>
      </c>
      <c r="F54" s="8">
        <v>46</v>
      </c>
    </row>
    <row r="55" spans="1:6" ht="24" customHeight="1" x14ac:dyDescent="0.25">
      <c r="A55" s="8">
        <v>44</v>
      </c>
      <c r="C55" s="15" t="s">
        <v>92</v>
      </c>
      <c r="D55" s="3" t="s">
        <v>93</v>
      </c>
      <c r="E55" s="8" t="s">
        <v>5</v>
      </c>
      <c r="F55" s="8">
        <v>47</v>
      </c>
    </row>
    <row r="56" spans="1:6" ht="24" customHeight="1" x14ac:dyDescent="0.25">
      <c r="A56" s="8">
        <v>45</v>
      </c>
      <c r="C56" s="15" t="s">
        <v>94</v>
      </c>
      <c r="D56" s="3" t="s">
        <v>95</v>
      </c>
      <c r="E56" s="8" t="s">
        <v>5</v>
      </c>
      <c r="F56" s="8">
        <v>48</v>
      </c>
    </row>
    <row r="57" spans="1:6" ht="24" customHeight="1" x14ac:dyDescent="0.25">
      <c r="A57" s="8">
        <v>46</v>
      </c>
      <c r="C57" s="15" t="s">
        <v>96</v>
      </c>
      <c r="D57" s="3" t="s">
        <v>97</v>
      </c>
      <c r="E57" s="8" t="s">
        <v>5</v>
      </c>
      <c r="F57" s="8">
        <v>49</v>
      </c>
    </row>
    <row r="58" spans="1:6" ht="24" customHeight="1" x14ac:dyDescent="0.25">
      <c r="A58" s="8"/>
      <c r="C58" s="16"/>
      <c r="D58" s="3"/>
      <c r="E58" s="8"/>
      <c r="F58" s="2" t="s">
        <v>98</v>
      </c>
    </row>
    <row r="59" spans="1:6" ht="24" customHeight="1" x14ac:dyDescent="0.25">
      <c r="A59" s="8"/>
      <c r="C59" s="16"/>
      <c r="D59" s="3"/>
      <c r="E59" s="8"/>
      <c r="F59" s="8"/>
    </row>
    <row r="60" spans="1:6" ht="24" customHeight="1" x14ac:dyDescent="0.25">
      <c r="A60" s="8"/>
      <c r="C60" s="16"/>
      <c r="D60" s="3"/>
      <c r="E60" s="8"/>
      <c r="F60" s="8"/>
    </row>
    <row r="61" spans="1:6" ht="24" customHeight="1" x14ac:dyDescent="0.25">
      <c r="A61" s="8"/>
      <c r="C61" s="16"/>
      <c r="D61" s="3"/>
      <c r="E61" s="8"/>
      <c r="F61" s="8"/>
    </row>
    <row r="62" spans="1:6" ht="24" customHeight="1" x14ac:dyDescent="0.25">
      <c r="A62" s="8"/>
      <c r="C62" s="16"/>
      <c r="D62" s="3"/>
      <c r="E62" s="8"/>
      <c r="F62" s="8"/>
    </row>
    <row r="63" spans="1:6" ht="24" customHeight="1" x14ac:dyDescent="0.25">
      <c r="A63" s="8"/>
      <c r="C63" s="16"/>
      <c r="D63" s="3"/>
      <c r="E63" s="8"/>
      <c r="F63" s="8"/>
    </row>
    <row r="64" spans="1:6" ht="24" customHeight="1" x14ac:dyDescent="0.25">
      <c r="A64" s="8"/>
      <c r="C64" s="16"/>
      <c r="D64" s="3"/>
      <c r="E64" s="8"/>
      <c r="F64" s="17"/>
    </row>
    <row r="65" spans="1:6" ht="24" customHeight="1" x14ac:dyDescent="0.25">
      <c r="A65" s="8"/>
      <c r="C65" s="16"/>
      <c r="D65" s="3"/>
      <c r="E65" s="8"/>
      <c r="F65" s="8"/>
    </row>
    <row r="66" spans="1:6" ht="24" customHeight="1" x14ac:dyDescent="0.25">
      <c r="C66" s="8"/>
      <c r="D66" s="3"/>
      <c r="E66" s="3"/>
    </row>
    <row r="67" spans="1:6" ht="24.95" customHeight="1" x14ac:dyDescent="0.25">
      <c r="C67" s="8"/>
      <c r="D67" s="3"/>
      <c r="E67" s="3"/>
      <c r="F67" s="8"/>
    </row>
    <row r="68" spans="1:6" ht="15.75" x14ac:dyDescent="0.25">
      <c r="C68" s="3"/>
      <c r="D68" s="4"/>
      <c r="E68" s="4"/>
    </row>
    <row r="69" spans="1:6" ht="15.75" x14ac:dyDescent="0.25">
      <c r="C69" s="3"/>
      <c r="D69" s="4"/>
      <c r="E69" s="4"/>
    </row>
    <row r="70" spans="1:6" ht="15.75" x14ac:dyDescent="0.25">
      <c r="C70" s="3"/>
      <c r="D70" s="4"/>
      <c r="E70" s="4"/>
    </row>
    <row r="71" spans="1:6" ht="15.75" x14ac:dyDescent="0.25">
      <c r="C71" s="3"/>
      <c r="D71" s="4"/>
      <c r="E71" s="4"/>
    </row>
    <row r="72" spans="1:6" ht="15.75" x14ac:dyDescent="0.25">
      <c r="C72" s="3"/>
      <c r="D72" s="4"/>
      <c r="E72" s="4"/>
    </row>
    <row r="73" spans="1:6" ht="15.75" x14ac:dyDescent="0.25">
      <c r="C73" s="3"/>
      <c r="D73" s="4"/>
      <c r="E73" s="4"/>
    </row>
    <row r="74" spans="1:6" ht="15.75" x14ac:dyDescent="0.25">
      <c r="C74" s="3"/>
      <c r="D74" s="4"/>
      <c r="E74" s="4"/>
    </row>
    <row r="75" spans="1:6" ht="15.75" x14ac:dyDescent="0.25">
      <c r="C75" s="3"/>
      <c r="D75" s="4"/>
      <c r="E75" s="4"/>
    </row>
    <row r="76" spans="1:6" ht="15.75" x14ac:dyDescent="0.25">
      <c r="C76" s="3"/>
      <c r="D76" s="4"/>
      <c r="E76" s="4"/>
    </row>
    <row r="77" spans="1:6" ht="15.75" x14ac:dyDescent="0.25">
      <c r="C77" s="3"/>
      <c r="D77" s="4"/>
      <c r="E77" s="4"/>
    </row>
    <row r="78" spans="1:6" ht="15.75" x14ac:dyDescent="0.25">
      <c r="C78" s="3"/>
      <c r="D78" s="4"/>
      <c r="E78" s="4"/>
    </row>
    <row r="79" spans="1:6" ht="15.75" x14ac:dyDescent="0.25">
      <c r="C79" s="3"/>
      <c r="D79" s="4"/>
      <c r="E79" s="4"/>
    </row>
    <row r="80" spans="1:6" ht="15.75" x14ac:dyDescent="0.25">
      <c r="C80" s="3"/>
      <c r="D80" s="4"/>
      <c r="E80" s="4"/>
    </row>
    <row r="81" spans="3:5" ht="15.75" x14ac:dyDescent="0.25">
      <c r="C81" s="3"/>
      <c r="D81" s="4"/>
      <c r="E81" s="4"/>
    </row>
    <row r="82" spans="3:5" ht="15.75" x14ac:dyDescent="0.25">
      <c r="C82" s="3"/>
      <c r="D82" s="4"/>
      <c r="E82" s="4"/>
    </row>
    <row r="83" spans="3:5" ht="15.75" x14ac:dyDescent="0.25">
      <c r="C83" s="3"/>
      <c r="D83" s="4"/>
      <c r="E83" s="4"/>
    </row>
    <row r="84" spans="3:5" ht="15.75" x14ac:dyDescent="0.25">
      <c r="C84" s="3"/>
      <c r="D84" s="4"/>
      <c r="E84" s="4"/>
    </row>
    <row r="85" spans="3:5" ht="15.75" x14ac:dyDescent="0.25">
      <c r="C85" s="3"/>
      <c r="D85" s="4"/>
      <c r="E85" s="4"/>
    </row>
    <row r="86" spans="3:5" ht="15.75" x14ac:dyDescent="0.25">
      <c r="C86" s="3"/>
      <c r="D86" s="4"/>
      <c r="E86" s="4"/>
    </row>
    <row r="87" spans="3:5" ht="15.75" x14ac:dyDescent="0.25">
      <c r="C87" s="3"/>
      <c r="D87" s="4"/>
      <c r="E87" s="4"/>
    </row>
    <row r="88" spans="3:5" ht="15.75" x14ac:dyDescent="0.25">
      <c r="C88" s="3"/>
      <c r="D88" s="4"/>
      <c r="E88" s="4"/>
    </row>
    <row r="89" spans="3:5" ht="15.75" x14ac:dyDescent="0.25">
      <c r="C89" s="3"/>
      <c r="D89" s="4"/>
      <c r="E89" s="4"/>
    </row>
    <row r="90" spans="3:5" ht="15.75" x14ac:dyDescent="0.25">
      <c r="C90" s="3"/>
      <c r="D90" s="4"/>
      <c r="E90" s="4"/>
    </row>
    <row r="91" spans="3:5" ht="15.75" x14ac:dyDescent="0.25">
      <c r="C91" s="3"/>
      <c r="D91" s="4"/>
      <c r="E91" s="4"/>
    </row>
    <row r="92" spans="3:5" ht="15.75" x14ac:dyDescent="0.25">
      <c r="C92" s="3"/>
      <c r="D92" s="4"/>
      <c r="E92" s="4"/>
    </row>
    <row r="93" spans="3:5" ht="15.75" x14ac:dyDescent="0.25">
      <c r="C93" s="3"/>
      <c r="D93" s="4"/>
      <c r="E93" s="4"/>
    </row>
    <row r="94" spans="3:5" ht="15.75" x14ac:dyDescent="0.25">
      <c r="C94" s="3"/>
      <c r="D94" s="4"/>
      <c r="E94" s="4"/>
    </row>
    <row r="95" spans="3:5" ht="15.75" x14ac:dyDescent="0.25">
      <c r="C95" s="3"/>
      <c r="D95" s="4"/>
      <c r="E95" s="4"/>
    </row>
    <row r="96" spans="3:5" ht="15.75" x14ac:dyDescent="0.25">
      <c r="C96" s="3"/>
      <c r="D96" s="4"/>
      <c r="E96" s="4"/>
    </row>
    <row r="97" spans="3:5" ht="15.75" x14ac:dyDescent="0.25">
      <c r="C97" s="3"/>
      <c r="D97" s="4"/>
      <c r="E97" s="4"/>
    </row>
    <row r="98" spans="3:5" ht="15.75" x14ac:dyDescent="0.25">
      <c r="C98" s="3"/>
      <c r="D98" s="4"/>
      <c r="E98" s="4"/>
    </row>
    <row r="99" spans="3:5" ht="15.75" x14ac:dyDescent="0.25">
      <c r="C99" s="3"/>
      <c r="D99" s="4"/>
      <c r="E99" s="4"/>
    </row>
    <row r="100" spans="3:5" ht="15.75" x14ac:dyDescent="0.25">
      <c r="C100" s="3"/>
      <c r="D100" s="4"/>
      <c r="E100" s="4"/>
    </row>
    <row r="101" spans="3:5" ht="15.75" x14ac:dyDescent="0.25">
      <c r="C101" s="3"/>
      <c r="D101" s="4"/>
      <c r="E101" s="4"/>
    </row>
    <row r="102" spans="3:5" ht="15.75" x14ac:dyDescent="0.25">
      <c r="C102" s="3"/>
      <c r="D102" s="4"/>
      <c r="E102" s="4"/>
    </row>
    <row r="103" spans="3:5" ht="15.75" x14ac:dyDescent="0.25">
      <c r="C103" s="3"/>
      <c r="D103" s="4"/>
      <c r="E103" s="4"/>
    </row>
    <row r="104" spans="3:5" ht="15.75" x14ac:dyDescent="0.25">
      <c r="C104" s="3"/>
      <c r="D104" s="4"/>
      <c r="E104" s="4"/>
    </row>
    <row r="105" spans="3:5" ht="15.75" x14ac:dyDescent="0.25">
      <c r="C105" s="3"/>
      <c r="D105" s="4"/>
      <c r="E105" s="4"/>
    </row>
    <row r="106" spans="3:5" ht="15.75" x14ac:dyDescent="0.25">
      <c r="C106" s="3"/>
      <c r="D106" s="4"/>
      <c r="E106" s="4"/>
    </row>
    <row r="107" spans="3:5" ht="15.75" x14ac:dyDescent="0.25">
      <c r="C107" s="3"/>
      <c r="D107" s="4"/>
      <c r="E107" s="4"/>
    </row>
    <row r="108" spans="3:5" ht="15.75" x14ac:dyDescent="0.25">
      <c r="C108" s="3"/>
      <c r="D108" s="4"/>
      <c r="E108" s="4"/>
    </row>
    <row r="109" spans="3:5" ht="15.75" x14ac:dyDescent="0.25">
      <c r="C109" s="3"/>
      <c r="D109" s="4"/>
      <c r="E109" s="4"/>
    </row>
    <row r="110" spans="3:5" ht="15.75" x14ac:dyDescent="0.25">
      <c r="C110" s="3"/>
      <c r="D110" s="4"/>
      <c r="E110" s="4"/>
    </row>
    <row r="111" spans="3:5" ht="15.75" x14ac:dyDescent="0.25">
      <c r="C111" s="3"/>
      <c r="D111" s="4"/>
      <c r="E111" s="4"/>
    </row>
    <row r="112" spans="3:5" ht="15.75" x14ac:dyDescent="0.25">
      <c r="C112" s="3"/>
      <c r="D112" s="4"/>
      <c r="E112" s="4"/>
    </row>
    <row r="113" spans="3:5" ht="15.75" x14ac:dyDescent="0.25">
      <c r="C113" s="3"/>
      <c r="D113" s="4"/>
      <c r="E113" s="4"/>
    </row>
    <row r="114" spans="3:5" ht="15.75" x14ac:dyDescent="0.25">
      <c r="C114" s="3"/>
      <c r="D114" s="4"/>
      <c r="E114" s="4"/>
    </row>
    <row r="115" spans="3:5" ht="15.75" x14ac:dyDescent="0.25">
      <c r="C115" s="3"/>
      <c r="D115" s="4"/>
      <c r="E115" s="4"/>
    </row>
    <row r="116" spans="3:5" ht="15.75" x14ac:dyDescent="0.25">
      <c r="C116" s="3"/>
      <c r="D116" s="4"/>
      <c r="E116" s="4"/>
    </row>
    <row r="117" spans="3:5" ht="15.75" x14ac:dyDescent="0.25">
      <c r="C117" s="3"/>
      <c r="D117" s="4"/>
      <c r="E117" s="4"/>
    </row>
    <row r="118" spans="3:5" ht="15.75" x14ac:dyDescent="0.25">
      <c r="C118" s="3"/>
      <c r="D118" s="4"/>
      <c r="E118" s="4"/>
    </row>
    <row r="119" spans="3:5" ht="15.75" x14ac:dyDescent="0.25">
      <c r="C119" s="3"/>
      <c r="D119" s="4"/>
      <c r="E119" s="4"/>
    </row>
    <row r="120" spans="3:5" ht="15.75" x14ac:dyDescent="0.25">
      <c r="C120" s="3"/>
      <c r="D120" s="4"/>
      <c r="E120" s="4"/>
    </row>
    <row r="121" spans="3:5" ht="15.75" x14ac:dyDescent="0.25">
      <c r="C121" s="3"/>
      <c r="D121" s="4"/>
      <c r="E121" s="4"/>
    </row>
    <row r="122" spans="3:5" ht="15.75" x14ac:dyDescent="0.25">
      <c r="C122" s="3"/>
      <c r="D122" s="4"/>
      <c r="E122" s="4"/>
    </row>
    <row r="123" spans="3:5" ht="15.75" x14ac:dyDescent="0.25">
      <c r="C123" s="3"/>
      <c r="D123" s="4"/>
      <c r="E123" s="4"/>
    </row>
    <row r="124" spans="3:5" ht="15.75" x14ac:dyDescent="0.25">
      <c r="C124" s="3"/>
      <c r="D124" s="4"/>
      <c r="E124" s="4"/>
    </row>
    <row r="125" spans="3:5" ht="15.75" x14ac:dyDescent="0.25">
      <c r="C125" s="3"/>
      <c r="D125" s="4"/>
      <c r="E125" s="4"/>
    </row>
    <row r="126" spans="3:5" ht="15.75" x14ac:dyDescent="0.25">
      <c r="C126" s="3"/>
      <c r="D126" s="4"/>
      <c r="E126" s="4"/>
    </row>
    <row r="127" spans="3:5" ht="15.75" x14ac:dyDescent="0.25">
      <c r="C127" s="3"/>
      <c r="D127" s="4"/>
      <c r="E127" s="4"/>
    </row>
    <row r="128" spans="3:5" ht="15.75" x14ac:dyDescent="0.25">
      <c r="C128" s="3"/>
      <c r="D128" s="4"/>
      <c r="E128" s="4"/>
    </row>
    <row r="129" spans="3:5" ht="15.75" x14ac:dyDescent="0.25">
      <c r="C129" s="3"/>
      <c r="D129" s="4"/>
      <c r="E129" s="4"/>
    </row>
    <row r="130" spans="3:5" ht="15.75" x14ac:dyDescent="0.25">
      <c r="C130" s="3"/>
      <c r="D130" s="4"/>
      <c r="E130" s="4"/>
    </row>
    <row r="131" spans="3:5" ht="15.75" x14ac:dyDescent="0.25">
      <c r="C131" s="3"/>
      <c r="D131" s="4"/>
      <c r="E131" s="4"/>
    </row>
    <row r="132" spans="3:5" ht="15.75" x14ac:dyDescent="0.25">
      <c r="C132" s="3"/>
      <c r="D132" s="4"/>
      <c r="E132" s="4"/>
    </row>
    <row r="133" spans="3:5" ht="15.75" x14ac:dyDescent="0.25">
      <c r="C133" s="3"/>
      <c r="D133" s="4"/>
      <c r="E133" s="4"/>
    </row>
    <row r="134" spans="3:5" ht="15.75" x14ac:dyDescent="0.25">
      <c r="C134" s="3"/>
      <c r="D134" s="4"/>
      <c r="E134" s="4"/>
    </row>
    <row r="135" spans="3:5" ht="15.75" x14ac:dyDescent="0.25">
      <c r="C135" s="3"/>
      <c r="D135" s="4"/>
      <c r="E135" s="4"/>
    </row>
    <row r="136" spans="3:5" ht="15.75" x14ac:dyDescent="0.25">
      <c r="C136" s="3"/>
      <c r="D136" s="4"/>
      <c r="E136" s="4"/>
    </row>
    <row r="137" spans="3:5" ht="15.75" x14ac:dyDescent="0.25">
      <c r="C137" s="3"/>
      <c r="D137" s="4"/>
      <c r="E137" s="4"/>
    </row>
    <row r="138" spans="3:5" ht="15.75" x14ac:dyDescent="0.25">
      <c r="C138" s="3"/>
      <c r="D138" s="4"/>
      <c r="E138" s="4"/>
    </row>
    <row r="139" spans="3:5" ht="15.75" x14ac:dyDescent="0.25">
      <c r="C139" s="3"/>
      <c r="D139" s="4"/>
      <c r="E139" s="4"/>
    </row>
    <row r="140" spans="3:5" ht="15.75" x14ac:dyDescent="0.25">
      <c r="C140" s="3"/>
      <c r="D140" s="4"/>
      <c r="E140" s="4"/>
    </row>
    <row r="141" spans="3:5" ht="15.75" x14ac:dyDescent="0.25">
      <c r="C141" s="3"/>
      <c r="D141" s="4"/>
      <c r="E141" s="4"/>
    </row>
    <row r="142" spans="3:5" ht="15.75" x14ac:dyDescent="0.25">
      <c r="C142" s="3"/>
      <c r="D142" s="4"/>
      <c r="E142" s="4"/>
    </row>
    <row r="143" spans="3:5" ht="15.75" x14ac:dyDescent="0.25">
      <c r="C143" s="3"/>
      <c r="D143" s="4"/>
      <c r="E143" s="4"/>
    </row>
    <row r="144" spans="3:5" ht="15.75" x14ac:dyDescent="0.25">
      <c r="C144" s="3"/>
      <c r="D144" s="4"/>
      <c r="E144" s="4"/>
    </row>
    <row r="145" spans="3:5" ht="15.75" x14ac:dyDescent="0.25">
      <c r="C145" s="3"/>
      <c r="D145" s="4"/>
      <c r="E145" s="4"/>
    </row>
    <row r="146" spans="3:5" ht="15.75" x14ac:dyDescent="0.25">
      <c r="C146" s="3"/>
      <c r="D146" s="4"/>
      <c r="E146" s="4"/>
    </row>
    <row r="147" spans="3:5" ht="15.75" x14ac:dyDescent="0.25">
      <c r="C147" s="3"/>
      <c r="D147" s="4"/>
      <c r="E147" s="4"/>
    </row>
    <row r="148" spans="3:5" ht="15.75" x14ac:dyDescent="0.25">
      <c r="C148" s="3"/>
      <c r="D148" s="4"/>
      <c r="E148" s="4"/>
    </row>
    <row r="149" spans="3:5" ht="15.75" x14ac:dyDescent="0.25">
      <c r="C149" s="3"/>
      <c r="D149" s="4"/>
      <c r="E149" s="4"/>
    </row>
    <row r="150" spans="3:5" ht="15.75" x14ac:dyDescent="0.25">
      <c r="C150" s="3"/>
      <c r="D150" s="4"/>
      <c r="E150" s="4"/>
    </row>
    <row r="151" spans="3:5" ht="15.75" x14ac:dyDescent="0.25">
      <c r="C151" s="3"/>
      <c r="D151" s="4"/>
      <c r="E151" s="4"/>
    </row>
    <row r="152" spans="3:5" ht="15.75" x14ac:dyDescent="0.25">
      <c r="C152" s="3"/>
      <c r="D152" s="4"/>
      <c r="E152" s="4"/>
    </row>
    <row r="153" spans="3:5" ht="15.75" x14ac:dyDescent="0.25">
      <c r="C153" s="3"/>
      <c r="D153" s="4"/>
      <c r="E153" s="4"/>
    </row>
    <row r="154" spans="3:5" ht="15.75" x14ac:dyDescent="0.25">
      <c r="C154" s="3"/>
      <c r="D154" s="4"/>
      <c r="E154" s="4"/>
    </row>
    <row r="155" spans="3:5" ht="15.75" x14ac:dyDescent="0.25">
      <c r="C155" s="3"/>
      <c r="D155" s="4"/>
      <c r="E155" s="4"/>
    </row>
    <row r="156" spans="3:5" ht="15.75" x14ac:dyDescent="0.25">
      <c r="C156" s="3"/>
      <c r="D156" s="4"/>
      <c r="E156" s="4"/>
    </row>
    <row r="157" spans="3:5" ht="15.75" x14ac:dyDescent="0.25">
      <c r="C157" s="3"/>
      <c r="D157" s="4"/>
      <c r="E157" s="4"/>
    </row>
    <row r="158" spans="3:5" ht="15.75" x14ac:dyDescent="0.25">
      <c r="C158" s="3"/>
      <c r="D158" s="4"/>
      <c r="E158" s="4"/>
    </row>
    <row r="159" spans="3:5" ht="15.75" x14ac:dyDescent="0.25">
      <c r="C159" s="3"/>
      <c r="D159" s="4"/>
      <c r="E159" s="4"/>
    </row>
    <row r="160" spans="3:5" ht="15.75" x14ac:dyDescent="0.25">
      <c r="C160" s="3"/>
      <c r="D160" s="4"/>
      <c r="E160" s="4"/>
    </row>
    <row r="161" spans="3:5" ht="15.75" x14ac:dyDescent="0.25">
      <c r="C161" s="3"/>
      <c r="D161" s="4"/>
      <c r="E161" s="4"/>
    </row>
    <row r="162" spans="3:5" ht="15.75" x14ac:dyDescent="0.25">
      <c r="C162" s="3"/>
      <c r="D162" s="4"/>
      <c r="E162" s="4"/>
    </row>
    <row r="163" spans="3:5" ht="15.75" x14ac:dyDescent="0.25">
      <c r="C163" s="3"/>
      <c r="D163" s="4"/>
      <c r="E163" s="4"/>
    </row>
    <row r="164" spans="3:5" ht="15.75" x14ac:dyDescent="0.25">
      <c r="C164" s="3"/>
      <c r="D164" s="4"/>
      <c r="E164" s="4"/>
    </row>
    <row r="165" spans="3:5" ht="15.75" x14ac:dyDescent="0.25">
      <c r="C165" s="3"/>
      <c r="D165" s="4"/>
      <c r="E165" s="4"/>
    </row>
    <row r="166" spans="3:5" ht="15.75" x14ac:dyDescent="0.25">
      <c r="C166" s="3"/>
      <c r="D166" s="4"/>
      <c r="E166" s="4"/>
    </row>
    <row r="167" spans="3:5" ht="15.75" x14ac:dyDescent="0.25">
      <c r="C167" s="3"/>
      <c r="D167" s="4"/>
      <c r="E167" s="4"/>
    </row>
  </sheetData>
  <mergeCells count="1">
    <mergeCell ref="C1:F1"/>
  </mergeCells>
  <pageMargins left="0.7" right="0.7" top="0.75" bottom="0.75" header="0.3" footer="0.3"/>
  <pageSetup scale="96" orientation="landscape" r:id="rId1"/>
  <headerFooter>
    <oddFooter>&amp;C&amp;"Comic Sans MS,Regular"&amp;F</oddFooter>
  </headerFooter>
  <rowBreaks count="1" manualBreakCount="1">
    <brk id="3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topLeftCell="A3" zoomScale="110" zoomScaleNormal="100" zoomScaleSheetLayoutView="110" workbookViewId="0">
      <pane xSplit="2" ySplit="2" topLeftCell="C5" activePane="bottomRight" state="frozen"/>
      <selection activeCell="A3" sqref="A3"/>
      <selection pane="topRight" activeCell="C3" sqref="C3"/>
      <selection pane="bottomLeft" activeCell="A5" sqref="A5"/>
      <selection pane="bottomRight" activeCell="G9" sqref="G9"/>
    </sheetView>
  </sheetViews>
  <sheetFormatPr defaultRowHeight="15" x14ac:dyDescent="0.25"/>
  <cols>
    <col min="1" max="1" width="5.42578125" style="52" customWidth="1"/>
    <col min="2" max="2" width="20.42578125" style="19" customWidth="1"/>
    <col min="3" max="4" width="19.5703125" style="19" customWidth="1"/>
    <col min="5" max="5" width="20" style="19" customWidth="1"/>
    <col min="6" max="6" width="18.85546875" style="53" customWidth="1"/>
    <col min="7" max="7" width="19.42578125" style="19" customWidth="1"/>
    <col min="8" max="8" width="18.7109375" style="20" customWidth="1"/>
    <col min="9" max="16384" width="9.140625" style="19"/>
  </cols>
  <sheetData>
    <row r="1" spans="1:8" ht="19.5" x14ac:dyDescent="0.25">
      <c r="A1" s="18" t="s">
        <v>7</v>
      </c>
      <c r="B1" s="18"/>
      <c r="C1" s="18"/>
      <c r="D1" s="18"/>
      <c r="E1" s="18"/>
      <c r="F1" s="18"/>
    </row>
    <row r="2" spans="1:8" x14ac:dyDescent="0.25">
      <c r="A2" s="21"/>
      <c r="B2" s="21"/>
      <c r="C2" s="22"/>
      <c r="D2" s="23"/>
      <c r="E2" s="22"/>
      <c r="F2" s="24"/>
    </row>
    <row r="3" spans="1:8" x14ac:dyDescent="0.25">
      <c r="A3" s="25"/>
      <c r="B3" s="25"/>
      <c r="C3" s="25"/>
      <c r="D3" s="25"/>
      <c r="E3" s="25"/>
      <c r="F3" s="26"/>
    </row>
    <row r="4" spans="1:8" ht="43.5" customHeight="1" x14ac:dyDescent="0.25">
      <c r="A4" s="27" t="s">
        <v>99</v>
      </c>
      <c r="B4" s="27" t="s">
        <v>100</v>
      </c>
      <c r="C4" s="27" t="s">
        <v>101</v>
      </c>
      <c r="D4" s="27" t="s">
        <v>102</v>
      </c>
      <c r="E4" s="27" t="s">
        <v>103</v>
      </c>
      <c r="F4" s="28" t="s">
        <v>104</v>
      </c>
      <c r="G4" s="29" t="s">
        <v>105</v>
      </c>
      <c r="H4" s="30" t="s">
        <v>106</v>
      </c>
    </row>
    <row r="5" spans="1:8" ht="40.15" customHeight="1" x14ac:dyDescent="0.25">
      <c r="A5" s="31">
        <v>1</v>
      </c>
      <c r="B5" s="32" t="s">
        <v>107</v>
      </c>
      <c r="C5" s="33">
        <f>[1]Supplementary!C14+[1]Supplementary!C245+[1]Supplementary!C454+[1]Supplementary!C455+[1]Supplementary!C560+[1]Supplementary!C561</f>
        <v>3176911031</v>
      </c>
      <c r="D5" s="33">
        <f>[1]Supplementary!D14+[1]Supplementary!D245+[1]Supplementary!D454+[1]Supplementary!D455+[1]Supplementary!D560+[1]Supplementary!D561</f>
        <v>2312976173.5799999</v>
      </c>
      <c r="E5" s="33">
        <f>[1]Supplementary!E14+[1]Supplementary!E245+[1]Supplementary!E454+[1]Supplementary!E455+[1]Supplementary!E560+[1]Supplementary!E561</f>
        <v>863934857.41999996</v>
      </c>
      <c r="F5" s="34">
        <f>[1]Supplementary!F14+[1]Supplementary!F245+[1]Supplementary!F454+[1]Supplementary!F455+[1]Supplementary!F560+[1]Supplementary!F561+[1]Supplementary!F756+[1]Supplementary!F1452</f>
        <v>38550000</v>
      </c>
      <c r="G5" s="34">
        <f>[1]Supplementary!G14+[1]Supplementary!G245+[1]Supplementary!G454+[1]Supplementary!G455+[1]Supplementary!G560+[1]Supplementary!G561</f>
        <v>1005000000</v>
      </c>
      <c r="H5" s="33">
        <f>[1]Supplementary!H14+[1]Supplementary!H245+[1]Supplementary!H454+[1]Supplementary!H455+[1]Supplementary!H560+[1]Supplementary!H561</f>
        <v>4211911031</v>
      </c>
    </row>
    <row r="6" spans="1:8" ht="40.15" customHeight="1" x14ac:dyDescent="0.25">
      <c r="A6" s="31">
        <v>2</v>
      </c>
      <c r="B6" s="32" t="s">
        <v>108</v>
      </c>
      <c r="C6" s="35">
        <f>[1]Supplementary!C40+[1]Supplementary!C69+[1]Supplementary!C130+[1]Supplementary!C158+[1]Supplementary!C185+[1]Supplementary!C214+[1]Supplementary!C247+[1]Supplementary!C280+[1]Supplementary!C318+[1]Supplementary!C346+[1]Supplementary!C405+[1]Supplementary!C441+[1]Supplementary!C467+[1]Supplementary!C488+[1]Supplementary!C514+[1]Supplementary!C575+[1]Supplementary!C614+[1]Supplementary!C676+[1]Supplementary!C697+[1]Supplementary!C727+[1]Supplementary!C760+[1]Supplementary!C792+[1]Supplementary!C822+[1]Supplementary!C888+[1]Supplementary!C949+[1]Supplementary!C1014+[1]Supplementary!C1038+[1]Supplementary!C1070+[1]Supplementary!C1106+[1]Supplementary!C1133+[1]Supplementary!C1167+[1]Supplementary!C1234+[1]Supplementary!C1278+[1]Supplementary!C1303+[1]Supplementary!C1332+[1]Supplementary!C1364-C5</f>
        <v>6456954915</v>
      </c>
      <c r="D6" s="35">
        <f>[1]Supplementary!D40+[1]Supplementary!D69+[1]Supplementary!D130+[1]Supplementary!D158+[1]Supplementary!D185+[1]Supplementary!D214+[1]Supplementary!D247+[1]Supplementary!D280+[1]Supplementary!D318+[1]Supplementary!D346+[1]Supplementary!D405+[1]Supplementary!D441+[1]Supplementary!D467+[1]Supplementary!D488+[1]Supplementary!D514+[1]Supplementary!D575+[1]Supplementary!D614+[1]Supplementary!D676+[1]Supplementary!D697+[1]Supplementary!D727+[1]Supplementary!D760+[1]Supplementary!D792+[1]Supplementary!D822+[1]Supplementary!D888+[1]Supplementary!D949+[1]Supplementary!D1014+[1]Supplementary!D1038+[1]Supplementary!D1070+[1]Supplementary!D1106+[1]Supplementary!D1133+[1]Supplementary!D1167+[1]Supplementary!D1234+[1]Supplementary!D1278+[1]Supplementary!D1303+[1]Supplementary!D1332+[1]Supplementary!D1364-D5</f>
        <v>4611159358.3999996</v>
      </c>
      <c r="E6" s="35">
        <f>[1]Supplementary!E40+[1]Supplementary!E69+[1]Supplementary!E130+[1]Supplementary!E158+[1]Supplementary!E185+[1]Supplementary!E214+[1]Supplementary!E247+[1]Supplementary!E280+[1]Supplementary!E318+[1]Supplementary!E346+[1]Supplementary!E405+[1]Supplementary!E441+[1]Supplementary!E467+[1]Supplementary!E488+[1]Supplementary!E514+[1]Supplementary!E575+[1]Supplementary!E614+[1]Supplementary!E676+[1]Supplementary!E697+[1]Supplementary!E727+[1]Supplementary!E760+[1]Supplementary!E792+[1]Supplementary!E822+[1]Supplementary!E888+[1]Supplementary!E949+[1]Supplementary!E1014+[1]Supplementary!E1038+[1]Supplementary!E1070+[1]Supplementary!E1106+[1]Supplementary!E1133+[1]Supplementary!E1167+[1]Supplementary!E1234+[1]Supplementary!E1278+[1]Supplementary!E1303+[1]Supplementary!E1332+[1]Supplementary!E1364-E5</f>
        <v>1845795556.5999999</v>
      </c>
      <c r="F6" s="36">
        <f>[1]Supplementary!F19+[1]Supplementary!F40+[1]Supplementary!F69+[1]Supplementary!F130+[1]Supplementary!F158+[1]Supplementary!F185+[1]Supplementary!F214+[1]Supplementary!F247+[1]Supplementary!F280+[1]Supplementary!F318+[1]Supplementary!F346+[1]Supplementary!F405+[1]Supplementary!F441+[1]Supplementary!F467+[1]Supplementary!F488+[1]Supplementary!F514+[1]Supplementary!F575+[1]Supplementary!F614+[1]Supplementary!F676+[1]Supplementary!F697+[1]Supplementary!F727+[1]Supplementary!F760+[1]Supplementary!F792+[1]Supplementary!F822+[1]Supplementary!F888+[1]Supplementary!F949+[1]Supplementary!F1014+[1]Supplementary!F1038+[1]Supplementary!F1070+[1]Supplementary!F1106+[1]Supplementary!F1133+[1]Supplementary!F1167+[1]Supplementary!F1234+[1]Supplementary!F1278+[1]Supplementary!F1303+[1]Supplementary!F1332+[1]Supplementary!F1364+[1]Supplementary!F1457-F5</f>
        <v>371951000</v>
      </c>
      <c r="G6" s="36">
        <f>[1]Supplementary!G1546-855530000</f>
        <v>1643120000</v>
      </c>
      <c r="H6" s="35">
        <f>[1]Supplementary!H40+[1]Supplementary!H69+[1]Supplementary!H130+[1]Supplementary!H158+[1]Supplementary!H185+[1]Supplementary!H214+[1]Supplementary!H247+[1]Supplementary!H280+[1]Supplementary!H318+[1]Supplementary!H346+[1]Supplementary!H405+[1]Supplementary!H441+[1]Supplementary!H467+[1]Supplementary!H488+[1]Supplementary!H514+[1]Supplementary!H575+[1]Supplementary!H614+[1]Supplementary!H676+[1]Supplementary!H697+[1]Supplementary!H727+[1]Supplementary!H760+[1]Supplementary!H792+[1]Supplementary!H822+[1]Supplementary!H888+[1]Supplementary!H949+[1]Supplementary!H1014+[1]Supplementary!H1038+[1]Supplementary!H1070+[1]Supplementary!H1106+[1]Supplementary!H1133+[1]Supplementary!H1167+[1]Supplementary!H1234+[1]Supplementary!H1278+[1]Supplementary!H1303+[1]Supplementary!H1332+[1]Supplementary!H1364-H5</f>
        <v>7836605915</v>
      </c>
    </row>
    <row r="7" spans="1:8" s="43" customFormat="1" ht="55.5" customHeight="1" x14ac:dyDescent="0.25">
      <c r="A7" s="37" t="s">
        <v>109</v>
      </c>
      <c r="B7" s="38"/>
      <c r="C7" s="39">
        <f>SUM(C5:C6)</f>
        <v>9633865946</v>
      </c>
      <c r="D7" s="40">
        <f t="shared" ref="D7:H7" si="0">SUM(D5:D6)</f>
        <v>6924135531.9799995</v>
      </c>
      <c r="E7" s="40">
        <f t="shared" si="0"/>
        <v>2709730414.02</v>
      </c>
      <c r="F7" s="41">
        <f>SUM(F5:F6)</f>
        <v>410501000</v>
      </c>
      <c r="G7" s="41">
        <f>SUM(G5:G6)</f>
        <v>2648120000</v>
      </c>
      <c r="H7" s="42">
        <f t="shared" si="0"/>
        <v>12048516946</v>
      </c>
    </row>
    <row r="8" spans="1:8" ht="40.15" customHeight="1" x14ac:dyDescent="0.25">
      <c r="A8" s="31">
        <v>3</v>
      </c>
      <c r="B8" s="44" t="s">
        <v>110</v>
      </c>
      <c r="C8" s="45">
        <f>[1]Supplementary!C96+[1]Supplementary!C198+[1]Supplementary!C232+[1]Supplementary!C262+[1]Supplementary!C381+[1]Supplementary!C528+[1]Supplementary!C598+[1]Supplementary!C630+[1]Supplementary!C646+[1]Supplementary!C848+[1]Supplementary!C913+[1]Supplementary!C980+[1]Supplementary!C1053+[1]Supplementary!C1200</f>
        <v>1848000000</v>
      </c>
      <c r="D8" s="45">
        <f>[1]Supplementary!D96+[1]Supplementary!D198+[1]Supplementary!D232+[1]Supplementary!D262+[1]Supplementary!D381+[1]Supplementary!D528+[1]Supplementary!D598+[1]Supplementary!D630+[1]Supplementary!D646+[1]Supplementary!D848+[1]Supplementary!D913+[1]Supplementary!D980+[1]Supplementary!D1053+[1]Supplementary!D1200</f>
        <v>2956944352.0499997</v>
      </c>
      <c r="E8" s="45">
        <f>[1]Supplementary!E96+[1]Supplementary!E198+[1]Supplementary!E232+[1]Supplementary!E262+[1]Supplementary!E381+[1]Supplementary!E528+[1]Supplementary!E598+[1]Supplementary!E630+[1]Supplementary!E646+[1]Supplementary!E848+[1]Supplementary!E913+[1]Supplementary!E980+[1]Supplementary!E1053+[1]Supplementary!E1200</f>
        <v>-1218944352.0500002</v>
      </c>
      <c r="F8" s="46">
        <f>[1]Supplementary!F96+[1]Supplementary!F198+[1]Supplementary!F232+[1]Supplementary!F262+[1]Supplementary!F381+[1]Supplementary!F528+[1]Supplementary!F598+[1]Supplementary!F630+[1]Supplementary!F646+[1]Supplementary!F848+[1]Supplementary!F913+[1]Supplementary!F980+[1]Supplementary!F1053+[1]Supplementary!F1200</f>
        <v>2702055220</v>
      </c>
      <c r="G8" s="46">
        <f>[1]Supplementary!G96+[1]Supplementary!G198+[1]Supplementary!G232+[1]Supplementary!G262+[1]Supplementary!G381+[1]Supplementary!G528+[1]Supplementary!G598+[1]Supplementary!G630+[1]Supplementary!G646+[1]Supplementary!G848+[1]Supplementary!G913+[1]Supplementary!G980+[1]Supplementary!G1053+[1]Supplementary!G1200</f>
        <v>2225923853.1799998</v>
      </c>
      <c r="H8" s="45">
        <f>[1]Supplementary!H96+[1]Supplementary!H198+[1]Supplementary!H232+[1]Supplementary!H262+[1]Supplementary!H381+[1]Supplementary!H528+[1]Supplementary!H598+[1]Supplementary!H630+[1]Supplementary!H646+[1]Supplementary!H848+[1]Supplementary!H913+[1]Supplementary!H980+[1]Supplementary!H1053+[1]Supplementary!H1200</f>
        <v>6025979073.1800003</v>
      </c>
    </row>
    <row r="9" spans="1:8" s="51" customFormat="1" ht="54.75" customHeight="1" thickBot="1" x14ac:dyDescent="0.25">
      <c r="A9" s="47" t="s">
        <v>111</v>
      </c>
      <c r="B9" s="48"/>
      <c r="C9" s="49">
        <f>C7+C8</f>
        <v>11481865946</v>
      </c>
      <c r="D9" s="49">
        <f t="shared" ref="D9:H9" si="1">D7+D8</f>
        <v>9881079884.0299988</v>
      </c>
      <c r="E9" s="49">
        <f t="shared" si="1"/>
        <v>1490786061.9699998</v>
      </c>
      <c r="F9" s="50">
        <v>3107156220</v>
      </c>
      <c r="G9" s="50">
        <v>4668169203</v>
      </c>
      <c r="H9" s="49">
        <f t="shared" si="1"/>
        <v>18074496019.18</v>
      </c>
    </row>
    <row r="10" spans="1:8" ht="15.75" thickTop="1" x14ac:dyDescent="0.25"/>
    <row r="11" spans="1:8" x14ac:dyDescent="0.25">
      <c r="C11" s="54"/>
      <c r="D11" s="54"/>
      <c r="E11" s="54"/>
      <c r="F11" s="54"/>
      <c r="G11" s="54"/>
    </row>
    <row r="13" spans="1:8" x14ac:dyDescent="0.25">
      <c r="C13" s="55"/>
      <c r="D13" s="55"/>
      <c r="E13" s="55"/>
      <c r="F13" s="55">
        <v>3107156220</v>
      </c>
      <c r="G13" s="56">
        <v>4874043853.1800003</v>
      </c>
    </row>
    <row r="14" spans="1:8" x14ac:dyDescent="0.25">
      <c r="C14" s="57"/>
      <c r="D14" s="55"/>
      <c r="E14" s="57"/>
    </row>
    <row r="15" spans="1:8" x14ac:dyDescent="0.25">
      <c r="C15" s="57"/>
      <c r="D15" s="58"/>
      <c r="E15" s="58"/>
    </row>
    <row r="16" spans="1:8" x14ac:dyDescent="0.25">
      <c r="C16" s="57"/>
      <c r="D16" s="57"/>
      <c r="E16" s="57"/>
    </row>
    <row r="17" spans="3:7" x14ac:dyDescent="0.25">
      <c r="C17" s="57"/>
      <c r="D17" s="57"/>
      <c r="E17" s="57"/>
    </row>
    <row r="18" spans="3:7" x14ac:dyDescent="0.25">
      <c r="C18" s="55"/>
      <c r="D18" s="55"/>
      <c r="E18" s="55"/>
      <c r="F18" s="55"/>
    </row>
    <row r="19" spans="3:7" x14ac:dyDescent="0.25">
      <c r="C19" s="57"/>
      <c r="D19" s="57"/>
      <c r="E19" s="57"/>
    </row>
    <row r="20" spans="3:7" ht="15.75" x14ac:dyDescent="0.25">
      <c r="F20" s="59"/>
      <c r="G20" s="60" t="s">
        <v>8</v>
      </c>
    </row>
  </sheetData>
  <mergeCells count="3">
    <mergeCell ref="A1:F1"/>
    <mergeCell ref="A7:B7"/>
    <mergeCell ref="A9:B9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view="pageBreakPreview" topLeftCell="A7" zoomScale="110" zoomScaleNormal="100" zoomScaleSheetLayoutView="110" workbookViewId="0">
      <selection activeCell="D9" sqref="D9"/>
    </sheetView>
  </sheetViews>
  <sheetFormatPr defaultRowHeight="18.75" x14ac:dyDescent="0.3"/>
  <cols>
    <col min="1" max="1" width="13.5703125" style="82" customWidth="1"/>
    <col min="2" max="2" width="40.28515625" style="82" customWidth="1"/>
    <col min="3" max="4" width="26.85546875" style="87" customWidth="1"/>
    <col min="5" max="5" width="13" style="87" customWidth="1"/>
    <col min="6" max="6" width="25.42578125" style="87" customWidth="1"/>
    <col min="7" max="16384" width="9.140625" style="82"/>
  </cols>
  <sheetData>
    <row r="2" spans="1:6" s="64" customFormat="1" ht="21.95" customHeight="1" x14ac:dyDescent="0.3">
      <c r="A2" s="61" t="s">
        <v>112</v>
      </c>
      <c r="B2" s="61"/>
      <c r="C2" s="61"/>
      <c r="D2" s="61"/>
      <c r="E2" s="62"/>
      <c r="F2" s="63"/>
    </row>
    <row r="3" spans="1:6" s="64" customFormat="1" ht="11.25" customHeight="1" x14ac:dyDescent="0.3">
      <c r="A3" s="65"/>
      <c r="B3" s="66"/>
      <c r="C3" s="67"/>
      <c r="D3" s="67"/>
      <c r="E3" s="68"/>
      <c r="F3" s="63"/>
    </row>
    <row r="4" spans="1:6" s="72" customFormat="1" ht="51" customHeight="1" x14ac:dyDescent="0.25">
      <c r="A4" s="69" t="s">
        <v>113</v>
      </c>
      <c r="B4" s="69" t="s">
        <v>114</v>
      </c>
      <c r="C4" s="70" t="s">
        <v>115</v>
      </c>
      <c r="D4" s="70" t="s">
        <v>116</v>
      </c>
      <c r="E4" s="70" t="s">
        <v>117</v>
      </c>
      <c r="F4" s="71" t="s">
        <v>118</v>
      </c>
    </row>
    <row r="5" spans="1:6" s="64" customFormat="1" ht="39.950000000000003" customHeight="1" x14ac:dyDescent="0.3">
      <c r="A5" s="73">
        <v>110101</v>
      </c>
      <c r="B5" s="74" t="s">
        <v>119</v>
      </c>
      <c r="C5" s="75">
        <v>42000000000</v>
      </c>
      <c r="D5" s="75">
        <f>3147930935.19+2871394957.62+2726551514.49+2570542492.07+2956150757.55+3308743388.71</f>
        <v>17581314045.629997</v>
      </c>
      <c r="E5" s="75">
        <f>D5/C5*100</f>
        <v>41.860271537214274</v>
      </c>
      <c r="F5" s="76">
        <f>C5-D5</f>
        <v>24418685954.370003</v>
      </c>
    </row>
    <row r="6" spans="1:6" s="64" customFormat="1" ht="39.950000000000003" customHeight="1" x14ac:dyDescent="0.3">
      <c r="A6" s="73">
        <v>110102</v>
      </c>
      <c r="B6" s="74" t="s">
        <v>120</v>
      </c>
      <c r="C6" s="75">
        <v>11000000000</v>
      </c>
      <c r="D6" s="75">
        <f>907967083.32+942863322.08+836105904.95+817013457.28+838925319.75+983601042.03</f>
        <v>5326476129.4099998</v>
      </c>
      <c r="E6" s="75">
        <f>D6/C6*100</f>
        <v>48.422510267363634</v>
      </c>
      <c r="F6" s="76">
        <f>C6-D6</f>
        <v>5673523870.5900002</v>
      </c>
    </row>
    <row r="7" spans="1:6" s="64" customFormat="1" ht="39.950000000000003" customHeight="1" x14ac:dyDescent="0.3">
      <c r="A7" s="73">
        <v>11010403</v>
      </c>
      <c r="B7" s="74" t="s">
        <v>121</v>
      </c>
      <c r="C7" s="75">
        <v>1500000000</v>
      </c>
      <c r="D7" s="75">
        <f>5676930.51+3780871.78+3735473.62+4546083.99+6667955.81</f>
        <v>24407315.709999997</v>
      </c>
      <c r="E7" s="75">
        <f t="shared" ref="E7:E14" si="0">D7/C7*100</f>
        <v>1.6271543806666664</v>
      </c>
      <c r="F7" s="76">
        <f>C7-D7</f>
        <v>1475592684.29</v>
      </c>
    </row>
    <row r="8" spans="1:6" s="64" customFormat="1" ht="39.950000000000003" customHeight="1" x14ac:dyDescent="0.3">
      <c r="A8" s="73">
        <v>11010404</v>
      </c>
      <c r="B8" s="74" t="s">
        <v>122</v>
      </c>
      <c r="C8" s="75">
        <v>1500000000</v>
      </c>
      <c r="D8" s="75">
        <f>52782910.65+275845031.48+441443959.63</f>
        <v>770071901.75999999</v>
      </c>
      <c r="E8" s="75">
        <f t="shared" si="0"/>
        <v>51.338126784000004</v>
      </c>
      <c r="F8" s="76">
        <f>C8-D8</f>
        <v>729928098.24000001</v>
      </c>
    </row>
    <row r="9" spans="1:6" s="64" customFormat="1" ht="39.950000000000003" customHeight="1" x14ac:dyDescent="0.3">
      <c r="A9" s="73">
        <v>140101</v>
      </c>
      <c r="B9" s="74" t="s">
        <v>123</v>
      </c>
      <c r="C9" s="75">
        <v>7343312179</v>
      </c>
      <c r="D9" s="75">
        <f>79906310+37168805+76693234.67+36815127.81+48566257.14+3207508.59+8212520.56+30787628.44+24322860+63826517</f>
        <v>409506769.20999998</v>
      </c>
      <c r="E9" s="75">
        <f t="shared" si="0"/>
        <v>5.5765948556713258</v>
      </c>
      <c r="F9" s="76">
        <f>C9-D9</f>
        <v>6933805409.79</v>
      </c>
    </row>
    <row r="10" spans="1:6" s="64" customFormat="1" ht="39.950000000000003" customHeight="1" x14ac:dyDescent="0.3">
      <c r="A10" s="73">
        <v>14030101</v>
      </c>
      <c r="B10" s="74" t="s">
        <v>124</v>
      </c>
      <c r="C10" s="75">
        <v>5000000000</v>
      </c>
      <c r="D10" s="75">
        <v>0</v>
      </c>
      <c r="E10" s="75">
        <f t="shared" si="0"/>
        <v>0</v>
      </c>
      <c r="F10" s="76">
        <v>10000000000</v>
      </c>
    </row>
    <row r="11" spans="1:6" s="64" customFormat="1" ht="39.950000000000003" customHeight="1" x14ac:dyDescent="0.3">
      <c r="A11" s="73">
        <v>14020101</v>
      </c>
      <c r="B11" s="74" t="s">
        <v>125</v>
      </c>
      <c r="C11" s="75">
        <v>1477406029</v>
      </c>
      <c r="D11" s="75">
        <v>0</v>
      </c>
      <c r="E11" s="75">
        <f t="shared" si="0"/>
        <v>0</v>
      </c>
      <c r="F11" s="76">
        <v>0</v>
      </c>
    </row>
    <row r="12" spans="1:6" s="64" customFormat="1" ht="46.5" customHeight="1" x14ac:dyDescent="0.3">
      <c r="A12" s="73">
        <v>140301</v>
      </c>
      <c r="B12" s="74" t="s">
        <v>126</v>
      </c>
      <c r="C12" s="75">
        <v>0</v>
      </c>
      <c r="D12" s="75">
        <f>600000000+3402623764.69</f>
        <v>4002623764.6900001</v>
      </c>
      <c r="E12" s="75">
        <v>0</v>
      </c>
      <c r="F12" s="76">
        <v>0</v>
      </c>
    </row>
    <row r="13" spans="1:6" s="81" customFormat="1" ht="39.950000000000003" customHeight="1" x14ac:dyDescent="0.3">
      <c r="A13" s="77" t="s">
        <v>127</v>
      </c>
      <c r="B13" s="78"/>
      <c r="C13" s="79">
        <f>SUM(C5:C12)</f>
        <v>69820718208</v>
      </c>
      <c r="D13" s="79">
        <f>SUM(D5:D12)</f>
        <v>28114399926.409992</v>
      </c>
      <c r="E13" s="75">
        <f t="shared" si="0"/>
        <v>40.266557904282152</v>
      </c>
      <c r="F13" s="80">
        <f>SUM(F5:F12)</f>
        <v>49231536017.280006</v>
      </c>
    </row>
    <row r="14" spans="1:6" ht="49.5" customHeight="1" x14ac:dyDescent="0.3">
      <c r="A14" s="73">
        <v>12000000</v>
      </c>
      <c r="B14" s="74" t="s">
        <v>128</v>
      </c>
      <c r="C14" s="75">
        <f>20349528255.52+100000000+60000000</f>
        <v>20509528255.52</v>
      </c>
      <c r="D14" s="75">
        <f>3830656564.61+100000000+60000000</f>
        <v>3990656564.6100001</v>
      </c>
      <c r="E14" s="75">
        <f t="shared" si="0"/>
        <v>19.457573645244334</v>
      </c>
      <c r="F14" s="76">
        <f>C14-D14</f>
        <v>16518871690.91</v>
      </c>
    </row>
    <row r="15" spans="1:6" s="86" customFormat="1" ht="39.950000000000003" customHeight="1" thickBot="1" x14ac:dyDescent="0.3">
      <c r="A15" s="83" t="s">
        <v>129</v>
      </c>
      <c r="B15" s="83"/>
      <c r="C15" s="84">
        <f>C13+C14</f>
        <v>90330246463.520004</v>
      </c>
      <c r="D15" s="84">
        <f>D13+D14</f>
        <v>32105056491.019993</v>
      </c>
      <c r="E15" s="84">
        <f>D15/C15*100</f>
        <v>35.541867478448282</v>
      </c>
      <c r="F15" s="85">
        <f>SUM(F13:F14)</f>
        <v>65750407708.190002</v>
      </c>
    </row>
    <row r="16" spans="1:6" ht="19.5" thickTop="1" x14ac:dyDescent="0.3">
      <c r="F16" s="88"/>
    </row>
    <row r="20" spans="6:6" x14ac:dyDescent="0.3">
      <c r="F20" s="89" t="s">
        <v>130</v>
      </c>
    </row>
  </sheetData>
  <mergeCells count="3">
    <mergeCell ref="A2:D2"/>
    <mergeCell ref="A13:B13"/>
    <mergeCell ref="A15:B15"/>
  </mergeCells>
  <pageMargins left="0.7" right="0.7" top="0.75" bottom="0.75" header="0.3" footer="0.3"/>
  <pageSetup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45"/>
  <sheetViews>
    <sheetView tabSelected="1" view="pageBreakPreview" zoomScale="120" zoomScaleNormal="120" zoomScaleSheetLayoutView="120" workbookViewId="0">
      <selection sqref="A1:H1"/>
    </sheetView>
  </sheetViews>
  <sheetFormatPr defaultColWidth="8.85546875" defaultRowHeight="25.15" customHeight="1" x14ac:dyDescent="0.2"/>
  <cols>
    <col min="1" max="1" width="14" style="147" customWidth="1"/>
    <col min="2" max="2" width="31.85546875" style="147" customWidth="1"/>
    <col min="3" max="4" width="16.140625" style="96" customWidth="1"/>
    <col min="5" max="5" width="16" style="96" customWidth="1"/>
    <col min="6" max="6" width="15.85546875" style="162" customWidth="1"/>
    <col min="7" max="7" width="15.5703125" style="96" customWidth="1"/>
    <col min="8" max="8" width="17.28515625" style="101" customWidth="1"/>
    <col min="9" max="16384" width="8.85546875" style="96"/>
  </cols>
  <sheetData>
    <row r="1" spans="1:8" ht="25.15" customHeight="1" x14ac:dyDescent="0.3">
      <c r="A1" s="90" t="s">
        <v>131</v>
      </c>
      <c r="B1" s="90"/>
      <c r="C1" s="90"/>
      <c r="D1" s="90"/>
      <c r="E1" s="90"/>
      <c r="F1" s="90"/>
      <c r="G1" s="90"/>
      <c r="H1" s="90"/>
    </row>
    <row r="2" spans="1:8" ht="9.75" customHeight="1" x14ac:dyDescent="0.2"/>
    <row r="3" spans="1:8" s="166" customFormat="1" ht="23.1" customHeight="1" x14ac:dyDescent="0.2">
      <c r="A3" s="163"/>
      <c r="B3" s="147"/>
      <c r="C3" s="96"/>
      <c r="D3" s="96"/>
      <c r="E3" s="96"/>
      <c r="F3" s="164"/>
      <c r="G3" s="96"/>
      <c r="H3" s="165"/>
    </row>
    <row r="4" spans="1:8" ht="16.5" customHeight="1" x14ac:dyDescent="0.2">
      <c r="A4" s="91" t="s">
        <v>15</v>
      </c>
      <c r="B4" s="92"/>
      <c r="C4" s="93"/>
      <c r="D4" s="93"/>
      <c r="E4" s="93"/>
      <c r="F4" s="94"/>
      <c r="G4" s="93"/>
      <c r="H4" s="95"/>
    </row>
    <row r="5" spans="1:8" ht="15.95" customHeight="1" x14ac:dyDescent="0.2">
      <c r="A5" s="97" t="s">
        <v>132</v>
      </c>
      <c r="B5" s="98" t="s">
        <v>14</v>
      </c>
      <c r="C5" s="93"/>
      <c r="D5" s="93"/>
      <c r="E5" s="93"/>
      <c r="F5" s="94"/>
      <c r="G5" s="93"/>
      <c r="H5" s="95"/>
    </row>
    <row r="6" spans="1:8" ht="17.25" customHeight="1" x14ac:dyDescent="0.2">
      <c r="A6" s="97" t="s">
        <v>133</v>
      </c>
      <c r="B6" s="99" t="s">
        <v>134</v>
      </c>
      <c r="C6" s="99"/>
      <c r="D6" s="93"/>
      <c r="E6" s="93"/>
      <c r="F6" s="94"/>
      <c r="G6" s="93"/>
      <c r="H6" s="95"/>
    </row>
    <row r="7" spans="1:8" ht="15.95" customHeight="1" x14ac:dyDescent="0.2">
      <c r="A7" s="97" t="s">
        <v>135</v>
      </c>
      <c r="B7" s="98" t="s">
        <v>136</v>
      </c>
      <c r="C7" s="93"/>
      <c r="D7" s="93"/>
      <c r="E7" s="93"/>
      <c r="F7" s="94"/>
      <c r="G7" s="93"/>
      <c r="H7" s="95"/>
    </row>
    <row r="8" spans="1:8" ht="15.95" customHeight="1" x14ac:dyDescent="0.2">
      <c r="A8" s="97" t="s">
        <v>137</v>
      </c>
      <c r="B8" s="98" t="s">
        <v>138</v>
      </c>
      <c r="C8" s="93"/>
      <c r="D8" s="93"/>
      <c r="E8" s="93"/>
      <c r="F8" s="94"/>
      <c r="G8" s="93"/>
      <c r="H8" s="95"/>
    </row>
    <row r="9" spans="1:8" ht="15.95" customHeight="1" x14ac:dyDescent="0.2">
      <c r="A9" s="97" t="s">
        <v>139</v>
      </c>
      <c r="B9" s="98" t="s">
        <v>140</v>
      </c>
      <c r="C9" s="93"/>
      <c r="D9" s="93"/>
      <c r="E9" s="95"/>
      <c r="F9" s="94"/>
      <c r="G9" s="93"/>
      <c r="H9" s="95"/>
    </row>
    <row r="10" spans="1:8" ht="11.25" customHeight="1" x14ac:dyDescent="0.2"/>
    <row r="11" spans="1:8" ht="16.5" customHeight="1" x14ac:dyDescent="0.2">
      <c r="A11" s="167" t="s">
        <v>141</v>
      </c>
      <c r="B11" s="167"/>
      <c r="C11" s="167"/>
      <c r="D11" s="167"/>
      <c r="E11" s="167"/>
      <c r="F11" s="167"/>
      <c r="G11" s="167"/>
      <c r="H11" s="168"/>
    </row>
    <row r="12" spans="1:8" ht="11.25" customHeight="1" x14ac:dyDescent="0.2">
      <c r="A12" s="169"/>
      <c r="B12" s="169"/>
      <c r="C12" s="169"/>
      <c r="D12" s="169"/>
      <c r="E12" s="169"/>
      <c r="F12" s="170"/>
      <c r="G12" s="169"/>
      <c r="H12" s="168"/>
    </row>
    <row r="13" spans="1:8" s="118" customFormat="1" ht="36.75" customHeight="1" x14ac:dyDescent="0.2">
      <c r="A13" s="114" t="s">
        <v>142</v>
      </c>
      <c r="B13" s="115" t="s">
        <v>100</v>
      </c>
      <c r="C13" s="115" t="s">
        <v>143</v>
      </c>
      <c r="D13" s="115" t="s">
        <v>144</v>
      </c>
      <c r="E13" s="115" t="s">
        <v>103</v>
      </c>
      <c r="F13" s="154" t="s">
        <v>145</v>
      </c>
      <c r="G13" s="116" t="s">
        <v>146</v>
      </c>
      <c r="H13" s="117" t="s">
        <v>147</v>
      </c>
    </row>
    <row r="14" spans="1:8" s="177" customFormat="1" ht="27" customHeight="1" x14ac:dyDescent="0.2">
      <c r="A14" s="171">
        <v>21020104</v>
      </c>
      <c r="B14" s="172" t="s">
        <v>148</v>
      </c>
      <c r="C14" s="173">
        <v>30000000</v>
      </c>
      <c r="D14" s="174">
        <v>54000000</v>
      </c>
      <c r="E14" s="175">
        <f>C14-D14</f>
        <v>-24000000</v>
      </c>
      <c r="F14" s="175">
        <v>30000000</v>
      </c>
      <c r="G14" s="176">
        <v>0</v>
      </c>
      <c r="H14" s="176">
        <f>C14+F14</f>
        <v>60000000</v>
      </c>
    </row>
    <row r="15" spans="1:8" s="177" customFormat="1" ht="27" customHeight="1" x14ac:dyDescent="0.2">
      <c r="A15" s="171">
        <v>22020403</v>
      </c>
      <c r="B15" s="172" t="s">
        <v>149</v>
      </c>
      <c r="C15" s="173">
        <v>25000000</v>
      </c>
      <c r="D15" s="174">
        <v>15310800</v>
      </c>
      <c r="E15" s="175">
        <f t="shared" ref="E15:E18" si="0">C15-D15</f>
        <v>9689200</v>
      </c>
      <c r="F15" s="175">
        <v>6000000</v>
      </c>
      <c r="G15" s="176">
        <v>0</v>
      </c>
      <c r="H15" s="176">
        <f t="shared" ref="H15:H18" si="1">C15+F15</f>
        <v>31000000</v>
      </c>
    </row>
    <row r="16" spans="1:8" s="177" customFormat="1" ht="27" customHeight="1" x14ac:dyDescent="0.2">
      <c r="A16" s="171">
        <v>22020404</v>
      </c>
      <c r="B16" s="172" t="s">
        <v>150</v>
      </c>
      <c r="C16" s="173">
        <v>5000000</v>
      </c>
      <c r="D16" s="174">
        <v>8094000</v>
      </c>
      <c r="E16" s="175">
        <f t="shared" si="0"/>
        <v>-3094000</v>
      </c>
      <c r="F16" s="175">
        <v>10000000</v>
      </c>
      <c r="G16" s="176">
        <v>0</v>
      </c>
      <c r="H16" s="176">
        <f t="shared" si="1"/>
        <v>15000000</v>
      </c>
    </row>
    <row r="17" spans="1:8" s="177" customFormat="1" ht="23.25" customHeight="1" x14ac:dyDescent="0.2">
      <c r="A17" s="178">
        <v>22020501</v>
      </c>
      <c r="B17" s="172" t="s">
        <v>151</v>
      </c>
      <c r="C17" s="173">
        <v>5000000</v>
      </c>
      <c r="D17" s="174">
        <v>4500000</v>
      </c>
      <c r="E17" s="175">
        <f t="shared" si="0"/>
        <v>500000</v>
      </c>
      <c r="F17" s="175">
        <v>20000000</v>
      </c>
      <c r="G17" s="176">
        <v>0</v>
      </c>
      <c r="H17" s="176">
        <f t="shared" si="1"/>
        <v>25000000</v>
      </c>
    </row>
    <row r="18" spans="1:8" s="177" customFormat="1" ht="27" customHeight="1" x14ac:dyDescent="0.2">
      <c r="A18" s="171">
        <v>22021001</v>
      </c>
      <c r="B18" s="172" t="s">
        <v>152</v>
      </c>
      <c r="C18" s="173">
        <v>60000000</v>
      </c>
      <c r="D18" s="174">
        <v>42218092.399999999</v>
      </c>
      <c r="E18" s="175">
        <f t="shared" si="0"/>
        <v>17781907.600000001</v>
      </c>
      <c r="F18" s="175">
        <v>25000000</v>
      </c>
      <c r="G18" s="176">
        <v>0</v>
      </c>
      <c r="H18" s="176">
        <f t="shared" si="1"/>
        <v>85000000</v>
      </c>
    </row>
    <row r="19" spans="1:8" s="166" customFormat="1" ht="23.1" customHeight="1" x14ac:dyDescent="0.2">
      <c r="A19" s="179" t="s">
        <v>153</v>
      </c>
      <c r="B19" s="180"/>
      <c r="C19" s="181">
        <f t="shared" ref="C19:H19" si="2">SUM(C14:C18)</f>
        <v>125000000</v>
      </c>
      <c r="D19" s="182">
        <f t="shared" si="2"/>
        <v>124122892.40000001</v>
      </c>
      <c r="E19" s="182">
        <f t="shared" si="2"/>
        <v>877107.60000000149</v>
      </c>
      <c r="F19" s="182">
        <f t="shared" si="2"/>
        <v>91000000</v>
      </c>
      <c r="G19" s="181">
        <f t="shared" si="2"/>
        <v>0</v>
      </c>
      <c r="H19" s="181">
        <f t="shared" si="2"/>
        <v>216000000</v>
      </c>
    </row>
    <row r="20" spans="1:8" s="166" customFormat="1" ht="23.1" customHeight="1" x14ac:dyDescent="0.2">
      <c r="A20" s="163"/>
      <c r="B20" s="147"/>
      <c r="C20" s="96"/>
      <c r="D20" s="96"/>
      <c r="E20" s="96"/>
      <c r="F20" s="164"/>
      <c r="G20" s="96"/>
      <c r="H20" s="165"/>
    </row>
    <row r="21" spans="1:8" s="166" customFormat="1" ht="23.1" customHeight="1" x14ac:dyDescent="0.2">
      <c r="A21" s="163" t="s">
        <v>154</v>
      </c>
      <c r="B21" s="147"/>
      <c r="C21" s="96"/>
      <c r="D21" s="96"/>
      <c r="E21" s="96"/>
      <c r="F21" s="162"/>
      <c r="G21" s="101"/>
      <c r="H21" s="165"/>
    </row>
    <row r="22" spans="1:8" s="166" customFormat="1" ht="32.25" customHeight="1" x14ac:dyDescent="0.2">
      <c r="A22" s="100" t="s">
        <v>155</v>
      </c>
      <c r="B22" s="136" t="s">
        <v>156</v>
      </c>
      <c r="C22" s="136"/>
      <c r="D22" s="136"/>
      <c r="E22" s="136"/>
      <c r="F22" s="136"/>
      <c r="G22" s="136"/>
      <c r="H22" s="165"/>
    </row>
    <row r="23" spans="1:8" s="166" customFormat="1" ht="23.1" customHeight="1" x14ac:dyDescent="0.2">
      <c r="A23" s="163"/>
      <c r="B23" s="147"/>
      <c r="C23" s="96"/>
      <c r="D23" s="96"/>
      <c r="E23" s="96"/>
      <c r="F23" s="164"/>
      <c r="G23" s="96"/>
      <c r="H23" s="165"/>
    </row>
    <row r="24" spans="1:8" s="166" customFormat="1" ht="23.1" customHeight="1" x14ac:dyDescent="0.2">
      <c r="A24" s="163"/>
      <c r="B24" s="147"/>
      <c r="C24" s="96"/>
      <c r="D24" s="96"/>
      <c r="E24" s="96"/>
      <c r="F24" s="164"/>
      <c r="G24" s="96"/>
      <c r="H24" s="165"/>
    </row>
    <row r="25" spans="1:8" s="166" customFormat="1" ht="23.1" customHeight="1" x14ac:dyDescent="0.2">
      <c r="A25" s="163"/>
      <c r="B25" s="147"/>
      <c r="C25" s="96"/>
      <c r="D25" s="96"/>
      <c r="E25" s="96"/>
      <c r="F25" s="164"/>
      <c r="G25" s="96"/>
      <c r="H25" s="183"/>
    </row>
    <row r="26" spans="1:8" s="166" customFormat="1" ht="23.1" customHeight="1" x14ac:dyDescent="0.2">
      <c r="A26" s="163"/>
      <c r="B26" s="147"/>
      <c r="C26" s="96"/>
      <c r="D26" s="96"/>
      <c r="E26" s="96"/>
      <c r="F26" s="164"/>
      <c r="G26" s="96"/>
      <c r="H26" s="183" t="s">
        <v>157</v>
      </c>
    </row>
    <row r="27" spans="1:8" ht="20.25" customHeight="1" x14ac:dyDescent="0.2">
      <c r="A27" s="91" t="s">
        <v>17</v>
      </c>
      <c r="B27" s="92"/>
      <c r="C27" s="93"/>
      <c r="D27" s="93"/>
      <c r="E27" s="93"/>
      <c r="F27" s="94"/>
      <c r="G27" s="95"/>
      <c r="H27" s="95"/>
    </row>
    <row r="28" spans="1:8" ht="15.95" customHeight="1" x14ac:dyDescent="0.2">
      <c r="A28" s="97" t="s">
        <v>132</v>
      </c>
      <c r="B28" s="98" t="s">
        <v>16</v>
      </c>
      <c r="C28" s="93"/>
      <c r="D28" s="93"/>
      <c r="E28" s="93"/>
      <c r="F28" s="94"/>
      <c r="G28" s="95"/>
      <c r="H28" s="95"/>
    </row>
    <row r="29" spans="1:8" ht="15.95" customHeight="1" x14ac:dyDescent="0.2">
      <c r="A29" s="97" t="s">
        <v>133</v>
      </c>
      <c r="B29" s="99" t="s">
        <v>158</v>
      </c>
      <c r="C29" s="99"/>
      <c r="D29" s="184"/>
      <c r="E29" s="184"/>
      <c r="F29" s="94"/>
      <c r="G29" s="95"/>
      <c r="H29" s="95"/>
    </row>
    <row r="30" spans="1:8" ht="15.95" customHeight="1" x14ac:dyDescent="0.2">
      <c r="A30" s="97" t="s">
        <v>135</v>
      </c>
      <c r="B30" s="98" t="s">
        <v>136</v>
      </c>
      <c r="C30" s="93"/>
      <c r="D30" s="93"/>
      <c r="E30" s="93"/>
      <c r="F30" s="94"/>
      <c r="G30" s="95"/>
      <c r="H30" s="95"/>
    </row>
    <row r="31" spans="1:8" ht="15.95" customHeight="1" x14ac:dyDescent="0.2">
      <c r="A31" s="97" t="s">
        <v>137</v>
      </c>
      <c r="B31" s="98" t="s">
        <v>138</v>
      </c>
      <c r="C31" s="93"/>
      <c r="D31" s="93"/>
      <c r="E31" s="93"/>
      <c r="F31" s="94"/>
      <c r="G31" s="95"/>
      <c r="H31" s="95"/>
    </row>
    <row r="32" spans="1:8" ht="15.95" customHeight="1" x14ac:dyDescent="0.2">
      <c r="A32" s="97" t="s">
        <v>139</v>
      </c>
      <c r="B32" s="98" t="s">
        <v>140</v>
      </c>
      <c r="C32" s="93"/>
      <c r="D32" s="93"/>
      <c r="E32" s="93"/>
      <c r="F32" s="94"/>
      <c r="G32" s="93"/>
      <c r="H32" s="95"/>
    </row>
    <row r="33" spans="1:8" ht="17.25" customHeight="1" x14ac:dyDescent="0.2">
      <c r="E33" s="185"/>
      <c r="G33" s="185"/>
    </row>
    <row r="34" spans="1:8" ht="25.15" customHeight="1" x14ac:dyDescent="0.2">
      <c r="A34" s="167" t="s">
        <v>141</v>
      </c>
      <c r="B34" s="167"/>
      <c r="C34" s="167"/>
      <c r="D34" s="167"/>
      <c r="E34" s="167"/>
      <c r="F34" s="167"/>
      <c r="G34" s="167"/>
      <c r="H34" s="168"/>
    </row>
    <row r="35" spans="1:8" ht="12" customHeight="1" x14ac:dyDescent="0.2">
      <c r="A35" s="169"/>
      <c r="B35" s="169"/>
      <c r="C35" s="169"/>
      <c r="D35" s="169"/>
      <c r="E35" s="169"/>
      <c r="F35" s="170"/>
      <c r="G35" s="169"/>
      <c r="H35" s="168"/>
    </row>
    <row r="36" spans="1:8" s="118" customFormat="1" ht="36.75" customHeight="1" x14ac:dyDescent="0.2">
      <c r="A36" s="114" t="s">
        <v>142</v>
      </c>
      <c r="B36" s="115" t="s">
        <v>100</v>
      </c>
      <c r="C36" s="115" t="s">
        <v>143</v>
      </c>
      <c r="D36" s="115" t="s">
        <v>144</v>
      </c>
      <c r="E36" s="115" t="s">
        <v>103</v>
      </c>
      <c r="F36" s="154" t="s">
        <v>145</v>
      </c>
      <c r="G36" s="116" t="s">
        <v>146</v>
      </c>
      <c r="H36" s="117" t="s">
        <v>147</v>
      </c>
    </row>
    <row r="37" spans="1:8" s="177" customFormat="1" ht="27" customHeight="1" x14ac:dyDescent="0.2">
      <c r="A37" s="171">
        <v>22021036</v>
      </c>
      <c r="B37" s="172" t="s">
        <v>159</v>
      </c>
      <c r="C37" s="173">
        <v>0</v>
      </c>
      <c r="D37" s="174">
        <v>0</v>
      </c>
      <c r="E37" s="175">
        <f>C37-D37</f>
        <v>0</v>
      </c>
      <c r="F37" s="175">
        <v>300000</v>
      </c>
      <c r="G37" s="176">
        <v>0</v>
      </c>
      <c r="H37" s="176">
        <f>C37+F37</f>
        <v>300000</v>
      </c>
    </row>
    <row r="38" spans="1:8" s="177" customFormat="1" ht="27" customHeight="1" x14ac:dyDescent="0.2">
      <c r="A38" s="171">
        <v>22021090</v>
      </c>
      <c r="B38" s="172" t="s">
        <v>160</v>
      </c>
      <c r="C38" s="173">
        <v>0</v>
      </c>
      <c r="D38" s="174">
        <v>0</v>
      </c>
      <c r="E38" s="175">
        <f t="shared" ref="E38:E39" si="3">C38-D38</f>
        <v>0</v>
      </c>
      <c r="F38" s="175">
        <v>4000000</v>
      </c>
      <c r="G38" s="176">
        <v>0</v>
      </c>
      <c r="H38" s="176">
        <f t="shared" ref="H38:H39" si="4">C38+F38</f>
        <v>4000000</v>
      </c>
    </row>
    <row r="39" spans="1:8" s="177" customFormat="1" ht="27" customHeight="1" x14ac:dyDescent="0.2">
      <c r="A39" s="186">
        <v>22021132</v>
      </c>
      <c r="B39" s="187" t="s">
        <v>161</v>
      </c>
      <c r="C39" s="188">
        <v>20000000</v>
      </c>
      <c r="D39" s="189">
        <v>12905000</v>
      </c>
      <c r="E39" s="190">
        <f t="shared" si="3"/>
        <v>7095000</v>
      </c>
      <c r="F39" s="190">
        <v>5000000</v>
      </c>
      <c r="G39" s="191">
        <v>0</v>
      </c>
      <c r="H39" s="176">
        <f t="shared" si="4"/>
        <v>25000000</v>
      </c>
    </row>
    <row r="40" spans="1:8" s="166" customFormat="1" ht="25.15" customHeight="1" x14ac:dyDescent="0.2">
      <c r="A40" s="179" t="s">
        <v>153</v>
      </c>
      <c r="B40" s="180"/>
      <c r="C40" s="181">
        <f t="shared" ref="C40:H40" si="5">SUM(C37:C39)</f>
        <v>20000000</v>
      </c>
      <c r="D40" s="182">
        <f t="shared" si="5"/>
        <v>12905000</v>
      </c>
      <c r="E40" s="182">
        <f t="shared" si="5"/>
        <v>7095000</v>
      </c>
      <c r="F40" s="182">
        <f t="shared" si="5"/>
        <v>9300000</v>
      </c>
      <c r="G40" s="181">
        <f t="shared" si="5"/>
        <v>0</v>
      </c>
      <c r="H40" s="181">
        <f t="shared" si="5"/>
        <v>29300000</v>
      </c>
    </row>
    <row r="41" spans="1:8" ht="25.15" customHeight="1" x14ac:dyDescent="0.2">
      <c r="F41" s="100" t="s">
        <v>155</v>
      </c>
      <c r="H41" s="192"/>
    </row>
    <row r="42" spans="1:8" ht="25.15" customHeight="1" x14ac:dyDescent="0.2">
      <c r="A42" s="163" t="s">
        <v>154</v>
      </c>
      <c r="G42" s="101"/>
      <c r="H42" s="192"/>
    </row>
    <row r="43" spans="1:8" ht="25.15" customHeight="1" x14ac:dyDescent="0.2">
      <c r="A43" s="100" t="s">
        <v>155</v>
      </c>
      <c r="B43" s="136" t="s">
        <v>162</v>
      </c>
      <c r="C43" s="136"/>
      <c r="D43" s="136"/>
      <c r="E43" s="136"/>
      <c r="F43" s="136"/>
      <c r="G43" s="136"/>
      <c r="H43" s="192"/>
    </row>
    <row r="44" spans="1:8" ht="25.15" customHeight="1" x14ac:dyDescent="0.2">
      <c r="B44" s="136" t="s">
        <v>163</v>
      </c>
      <c r="C44" s="136"/>
      <c r="D44" s="136"/>
      <c r="E44" s="136"/>
      <c r="F44" s="136"/>
      <c r="G44" s="136"/>
      <c r="H44" s="192"/>
    </row>
    <row r="45" spans="1:8" ht="12.75" x14ac:dyDescent="0.2">
      <c r="H45" s="192"/>
    </row>
    <row r="46" spans="1:8" ht="12.75" x14ac:dyDescent="0.2">
      <c r="H46" s="192"/>
    </row>
    <row r="47" spans="1:8" ht="12.75" x14ac:dyDescent="0.2">
      <c r="H47" s="192"/>
    </row>
    <row r="48" spans="1:8" ht="12.75" x14ac:dyDescent="0.2">
      <c r="H48" s="192"/>
    </row>
    <row r="49" spans="1:8" ht="12.75" x14ac:dyDescent="0.2">
      <c r="H49" s="192"/>
    </row>
    <row r="50" spans="1:8" ht="12.75" x14ac:dyDescent="0.2">
      <c r="H50" s="192"/>
    </row>
    <row r="51" spans="1:8" ht="12.75" x14ac:dyDescent="0.2">
      <c r="H51" s="192"/>
    </row>
    <row r="52" spans="1:8" ht="12.75" x14ac:dyDescent="0.2">
      <c r="H52" s="192"/>
    </row>
    <row r="53" spans="1:8" ht="12.75" x14ac:dyDescent="0.2">
      <c r="H53" s="192"/>
    </row>
    <row r="54" spans="1:8" ht="12.75" x14ac:dyDescent="0.2">
      <c r="H54" s="192"/>
    </row>
    <row r="55" spans="1:8" ht="12.75" x14ac:dyDescent="0.2">
      <c r="H55" s="192"/>
    </row>
    <row r="56" spans="1:8" ht="12.75" x14ac:dyDescent="0.2">
      <c r="H56" s="193" t="s">
        <v>164</v>
      </c>
    </row>
    <row r="57" spans="1:8" s="105" customFormat="1" ht="19.5" customHeight="1" x14ac:dyDescent="0.25">
      <c r="A57" s="137" t="s">
        <v>19</v>
      </c>
      <c r="B57" s="194"/>
      <c r="C57" s="195"/>
      <c r="D57" s="195"/>
      <c r="E57" s="195"/>
      <c r="F57" s="133"/>
      <c r="G57" s="195"/>
      <c r="H57" s="196"/>
    </row>
    <row r="58" spans="1:8" ht="15.95" customHeight="1" x14ac:dyDescent="0.2">
      <c r="A58" s="97" t="s">
        <v>132</v>
      </c>
      <c r="B58" s="98" t="s">
        <v>18</v>
      </c>
      <c r="C58" s="93"/>
      <c r="D58" s="93"/>
      <c r="E58" s="93"/>
      <c r="F58" s="94"/>
      <c r="G58" s="93"/>
      <c r="H58" s="95"/>
    </row>
    <row r="59" spans="1:8" ht="15.95" customHeight="1" x14ac:dyDescent="0.2">
      <c r="A59" s="97" t="s">
        <v>133</v>
      </c>
      <c r="B59" s="99" t="s">
        <v>165</v>
      </c>
      <c r="C59" s="99"/>
      <c r="D59" s="93"/>
      <c r="E59" s="93"/>
      <c r="F59" s="94"/>
      <c r="G59" s="93"/>
      <c r="H59" s="95"/>
    </row>
    <row r="60" spans="1:8" ht="15.95" customHeight="1" x14ac:dyDescent="0.2">
      <c r="A60" s="97" t="s">
        <v>135</v>
      </c>
      <c r="B60" s="98" t="s">
        <v>136</v>
      </c>
      <c r="C60" s="93"/>
      <c r="D60" s="93"/>
      <c r="E60" s="93"/>
      <c r="F60" s="94"/>
      <c r="G60" s="93"/>
      <c r="H60" s="95"/>
    </row>
    <row r="61" spans="1:8" ht="15.95" customHeight="1" x14ac:dyDescent="0.2">
      <c r="A61" s="97" t="s">
        <v>137</v>
      </c>
      <c r="B61" s="98" t="s">
        <v>138</v>
      </c>
      <c r="C61" s="93"/>
      <c r="D61" s="93"/>
      <c r="E61" s="93"/>
      <c r="F61" s="94"/>
      <c r="G61" s="93"/>
      <c r="H61" s="95"/>
    </row>
    <row r="62" spans="1:8" ht="15.95" customHeight="1" x14ac:dyDescent="0.2">
      <c r="A62" s="97" t="s">
        <v>139</v>
      </c>
      <c r="B62" s="98" t="s">
        <v>140</v>
      </c>
      <c r="C62" s="93"/>
      <c r="D62" s="93"/>
      <c r="E62" s="93"/>
      <c r="F62" s="94"/>
      <c r="G62" s="93"/>
      <c r="H62" s="95"/>
    </row>
    <row r="63" spans="1:8" ht="12.75" x14ac:dyDescent="0.2">
      <c r="A63" s="197"/>
      <c r="B63" s="197"/>
      <c r="C63" s="197"/>
      <c r="D63" s="197"/>
      <c r="E63" s="197"/>
      <c r="F63" s="197"/>
      <c r="G63" s="197"/>
      <c r="H63" s="168"/>
    </row>
    <row r="64" spans="1:8" ht="15.75" customHeight="1" x14ac:dyDescent="0.2">
      <c r="A64" s="167" t="s">
        <v>141</v>
      </c>
      <c r="B64" s="167"/>
      <c r="C64" s="167"/>
      <c r="D64" s="167"/>
      <c r="E64" s="167"/>
      <c r="F64" s="167"/>
      <c r="G64" s="167"/>
      <c r="H64" s="168"/>
    </row>
    <row r="65" spans="1:8" ht="12" customHeight="1" x14ac:dyDescent="0.2">
      <c r="A65" s="169"/>
      <c r="B65" s="169"/>
      <c r="C65" s="169"/>
      <c r="D65" s="169"/>
      <c r="E65" s="169"/>
      <c r="F65" s="170"/>
      <c r="G65" s="169"/>
      <c r="H65" s="168"/>
    </row>
    <row r="66" spans="1:8" s="118" customFormat="1" ht="36.75" customHeight="1" x14ac:dyDescent="0.2">
      <c r="A66" s="114" t="s">
        <v>142</v>
      </c>
      <c r="B66" s="115" t="s">
        <v>100</v>
      </c>
      <c r="C66" s="115" t="s">
        <v>143</v>
      </c>
      <c r="D66" s="115" t="s">
        <v>144</v>
      </c>
      <c r="E66" s="115" t="s">
        <v>103</v>
      </c>
      <c r="F66" s="154" t="s">
        <v>145</v>
      </c>
      <c r="G66" s="116" t="s">
        <v>146</v>
      </c>
      <c r="H66" s="117" t="s">
        <v>147</v>
      </c>
    </row>
    <row r="67" spans="1:8" s="177" customFormat="1" ht="42" customHeight="1" x14ac:dyDescent="0.2">
      <c r="A67" s="119">
        <v>22021072</v>
      </c>
      <c r="B67" s="120" t="s">
        <v>166</v>
      </c>
      <c r="C67" s="198">
        <v>7500000</v>
      </c>
      <c r="D67" s="199">
        <v>5609500</v>
      </c>
      <c r="E67" s="200">
        <f t="shared" ref="E67:E68" si="6">C67-D67</f>
        <v>1890500</v>
      </c>
      <c r="F67" s="122">
        <v>1000000</v>
      </c>
      <c r="G67" s="201">
        <v>0</v>
      </c>
      <c r="H67" s="202">
        <f>C67+F67</f>
        <v>8500000</v>
      </c>
    </row>
    <row r="68" spans="1:8" s="177" customFormat="1" ht="28.5" customHeight="1" x14ac:dyDescent="0.2">
      <c r="A68" s="119">
        <v>22021134</v>
      </c>
      <c r="B68" s="120" t="s">
        <v>167</v>
      </c>
      <c r="C68" s="198">
        <v>0</v>
      </c>
      <c r="D68" s="199">
        <v>6000000</v>
      </c>
      <c r="E68" s="200">
        <f t="shared" si="6"/>
        <v>-6000000</v>
      </c>
      <c r="F68" s="122">
        <v>10000000</v>
      </c>
      <c r="G68" s="201">
        <v>0</v>
      </c>
      <c r="H68" s="202">
        <f t="shared" ref="H68" si="7">C68+F68</f>
        <v>10000000</v>
      </c>
    </row>
    <row r="69" spans="1:8" s="166" customFormat="1" ht="25.15" customHeight="1" x14ac:dyDescent="0.2">
      <c r="A69" s="179" t="s">
        <v>153</v>
      </c>
      <c r="B69" s="180"/>
      <c r="C69" s="181">
        <f t="shared" ref="C69:H69" si="8">SUM(C67:C68)</f>
        <v>7500000</v>
      </c>
      <c r="D69" s="182">
        <f t="shared" si="8"/>
        <v>11609500</v>
      </c>
      <c r="E69" s="182">
        <f t="shared" si="8"/>
        <v>-4109500</v>
      </c>
      <c r="F69" s="182">
        <f t="shared" si="8"/>
        <v>11000000</v>
      </c>
      <c r="G69" s="182">
        <f t="shared" si="8"/>
        <v>0</v>
      </c>
      <c r="H69" s="181">
        <f t="shared" si="8"/>
        <v>18500000</v>
      </c>
    </row>
    <row r="70" spans="1:8" s="166" customFormat="1" ht="16.5" customHeight="1" x14ac:dyDescent="0.2">
      <c r="A70" s="203"/>
      <c r="B70" s="203"/>
      <c r="C70" s="165"/>
      <c r="D70" s="102"/>
      <c r="E70" s="102"/>
      <c r="F70" s="164" t="s">
        <v>155</v>
      </c>
      <c r="G70" s="102"/>
      <c r="H70" s="165"/>
    </row>
    <row r="71" spans="1:8" s="166" customFormat="1" ht="20.100000000000001" customHeight="1" x14ac:dyDescent="0.2">
      <c r="A71" s="163" t="s">
        <v>154</v>
      </c>
      <c r="B71" s="147"/>
      <c r="C71" s="96"/>
      <c r="D71" s="96"/>
      <c r="E71" s="96"/>
      <c r="F71" s="162"/>
      <c r="G71" s="101"/>
      <c r="H71" s="165"/>
    </row>
    <row r="72" spans="1:8" s="166" customFormat="1" ht="28.5" customHeight="1" x14ac:dyDescent="0.2">
      <c r="A72" s="100" t="s">
        <v>155</v>
      </c>
      <c r="B72" s="136" t="s">
        <v>168</v>
      </c>
      <c r="C72" s="136"/>
      <c r="D72" s="136"/>
      <c r="E72" s="136"/>
      <c r="F72" s="136"/>
      <c r="G72" s="136"/>
      <c r="H72" s="165"/>
    </row>
    <row r="73" spans="1:8" s="166" customFormat="1" ht="18" customHeight="1" x14ac:dyDescent="0.2">
      <c r="A73" s="203"/>
      <c r="B73" s="203"/>
      <c r="C73" s="165"/>
      <c r="D73" s="102"/>
      <c r="E73" s="102"/>
      <c r="F73" s="102"/>
      <c r="G73" s="102"/>
      <c r="H73" s="103"/>
    </row>
    <row r="74" spans="1:8" s="166" customFormat="1" ht="18" customHeight="1" x14ac:dyDescent="0.2">
      <c r="A74" s="203"/>
      <c r="B74" s="203"/>
      <c r="C74" s="165"/>
      <c r="D74" s="102"/>
      <c r="E74" s="102"/>
      <c r="F74" s="102"/>
      <c r="G74" s="102"/>
      <c r="H74" s="103"/>
    </row>
    <row r="75" spans="1:8" s="166" customFormat="1" ht="18" customHeight="1" x14ac:dyDescent="0.2">
      <c r="A75" s="203"/>
      <c r="B75" s="203"/>
      <c r="C75" s="165"/>
      <c r="D75" s="102"/>
      <c r="E75" s="102"/>
      <c r="F75" s="102"/>
      <c r="G75" s="102"/>
      <c r="H75" s="103"/>
    </row>
    <row r="76" spans="1:8" s="166" customFormat="1" ht="18" customHeight="1" x14ac:dyDescent="0.2">
      <c r="A76" s="203"/>
      <c r="B76" s="203"/>
      <c r="C76" s="165"/>
      <c r="D76" s="102"/>
      <c r="E76" s="102"/>
      <c r="F76" s="102"/>
      <c r="G76" s="102"/>
      <c r="H76" s="103"/>
    </row>
    <row r="77" spans="1:8" s="166" customFormat="1" ht="18" customHeight="1" x14ac:dyDescent="0.2">
      <c r="A77" s="203"/>
      <c r="B77" s="203"/>
      <c r="C77" s="165"/>
      <c r="D77" s="102"/>
      <c r="E77" s="102"/>
      <c r="F77" s="102"/>
      <c r="G77" s="102"/>
      <c r="H77" s="103"/>
    </row>
    <row r="78" spans="1:8" s="166" customFormat="1" ht="18" customHeight="1" x14ac:dyDescent="0.2">
      <c r="A78" s="203"/>
      <c r="B78" s="203"/>
      <c r="C78" s="165"/>
      <c r="D78" s="102"/>
      <c r="E78" s="102"/>
      <c r="F78" s="102"/>
      <c r="G78" s="102"/>
      <c r="H78" s="103"/>
    </row>
    <row r="79" spans="1:8" s="166" customFormat="1" ht="18" customHeight="1" x14ac:dyDescent="0.2">
      <c r="A79" s="203"/>
      <c r="B79" s="203"/>
      <c r="C79" s="165"/>
      <c r="D79" s="102"/>
      <c r="E79" s="102"/>
      <c r="F79" s="102"/>
      <c r="G79" s="102"/>
      <c r="H79" s="103"/>
    </row>
    <row r="80" spans="1:8" s="166" customFormat="1" ht="18" customHeight="1" x14ac:dyDescent="0.2">
      <c r="A80" s="203"/>
      <c r="B80" s="203"/>
      <c r="C80" s="165"/>
      <c r="D80" s="102"/>
      <c r="E80" s="102"/>
      <c r="F80" s="102"/>
      <c r="G80" s="102"/>
      <c r="H80" s="103"/>
    </row>
    <row r="81" spans="1:8" s="166" customFormat="1" ht="18" customHeight="1" x14ac:dyDescent="0.2">
      <c r="A81" s="203"/>
      <c r="B81" s="203"/>
      <c r="C81" s="165"/>
      <c r="D81" s="102"/>
      <c r="E81" s="102"/>
      <c r="F81" s="102"/>
      <c r="G81" s="102"/>
      <c r="H81" s="103"/>
    </row>
    <row r="82" spans="1:8" s="166" customFormat="1" ht="18" customHeight="1" x14ac:dyDescent="0.2">
      <c r="A82" s="203"/>
      <c r="B82" s="203"/>
      <c r="C82" s="165"/>
      <c r="D82" s="102"/>
      <c r="E82" s="102"/>
      <c r="F82" s="102"/>
      <c r="G82" s="102"/>
      <c r="H82" s="110"/>
    </row>
    <row r="83" spans="1:8" s="166" customFormat="1" ht="18" customHeight="1" x14ac:dyDescent="0.2">
      <c r="A83" s="203"/>
      <c r="B83" s="203"/>
      <c r="C83" s="165"/>
      <c r="D83" s="102"/>
      <c r="E83" s="102"/>
      <c r="F83" s="102"/>
      <c r="G83" s="102"/>
      <c r="H83" s="110"/>
    </row>
    <row r="84" spans="1:8" s="166" customFormat="1" ht="18" customHeight="1" x14ac:dyDescent="0.2">
      <c r="A84" s="203"/>
      <c r="B84" s="203"/>
      <c r="C84" s="165"/>
      <c r="D84" s="102"/>
      <c r="E84" s="102"/>
      <c r="F84" s="102"/>
      <c r="G84" s="102"/>
      <c r="H84" s="110" t="s">
        <v>169</v>
      </c>
    </row>
    <row r="85" spans="1:8" s="105" customFormat="1" ht="19.5" customHeight="1" x14ac:dyDescent="0.25">
      <c r="A85" s="137" t="s">
        <v>19</v>
      </c>
      <c r="B85" s="194"/>
      <c r="C85" s="195"/>
      <c r="D85" s="195"/>
      <c r="E85" s="195"/>
      <c r="F85" s="133"/>
      <c r="G85" s="195"/>
      <c r="H85" s="196"/>
    </row>
    <row r="86" spans="1:8" ht="15.95" customHeight="1" x14ac:dyDescent="0.2">
      <c r="A86" s="97" t="s">
        <v>132</v>
      </c>
      <c r="B86" s="98" t="s">
        <v>18</v>
      </c>
      <c r="C86" s="93"/>
      <c r="D86" s="93"/>
      <c r="E86" s="93"/>
      <c r="F86" s="94"/>
      <c r="G86" s="93"/>
      <c r="H86" s="95"/>
    </row>
    <row r="87" spans="1:8" ht="15.95" customHeight="1" x14ac:dyDescent="0.2">
      <c r="A87" s="97" t="s">
        <v>133</v>
      </c>
      <c r="B87" s="99" t="s">
        <v>165</v>
      </c>
      <c r="C87" s="99"/>
      <c r="D87" s="93"/>
      <c r="E87" s="93"/>
      <c r="F87" s="94"/>
      <c r="G87" s="93"/>
      <c r="H87" s="95"/>
    </row>
    <row r="88" spans="1:8" ht="15.95" customHeight="1" x14ac:dyDescent="0.2">
      <c r="A88" s="97" t="s">
        <v>135</v>
      </c>
      <c r="B88" s="98" t="s">
        <v>136</v>
      </c>
      <c r="C88" s="93"/>
      <c r="D88" s="93"/>
      <c r="E88" s="93"/>
      <c r="F88" s="94"/>
      <c r="G88" s="93"/>
      <c r="H88" s="95"/>
    </row>
    <row r="89" spans="1:8" ht="15.95" customHeight="1" x14ac:dyDescent="0.2">
      <c r="A89" s="97" t="s">
        <v>137</v>
      </c>
      <c r="B89" s="98" t="s">
        <v>170</v>
      </c>
      <c r="C89" s="93"/>
      <c r="D89" s="93"/>
      <c r="E89" s="93"/>
      <c r="F89" s="94"/>
      <c r="G89" s="93"/>
      <c r="H89" s="95"/>
    </row>
    <row r="90" spans="1:8" ht="15.95" customHeight="1" x14ac:dyDescent="0.2">
      <c r="A90" s="97" t="s">
        <v>139</v>
      </c>
      <c r="B90" s="98" t="s">
        <v>140</v>
      </c>
      <c r="C90" s="93"/>
      <c r="D90" s="93"/>
      <c r="E90" s="93"/>
      <c r="F90" s="94"/>
      <c r="G90" s="93"/>
      <c r="H90" s="95"/>
    </row>
    <row r="91" spans="1:8" ht="12.75" x14ac:dyDescent="0.2">
      <c r="A91" s="197"/>
      <c r="B91" s="197"/>
      <c r="C91" s="197"/>
      <c r="D91" s="197"/>
      <c r="E91" s="197"/>
      <c r="F91" s="197"/>
      <c r="G91" s="197"/>
      <c r="H91" s="168"/>
    </row>
    <row r="92" spans="1:8" ht="25.15" customHeight="1" x14ac:dyDescent="0.2">
      <c r="A92" s="167" t="s">
        <v>110</v>
      </c>
      <c r="B92" s="167"/>
      <c r="C92" s="167"/>
      <c r="D92" s="167"/>
      <c r="E92" s="167"/>
      <c r="F92" s="167"/>
      <c r="G92" s="167"/>
      <c r="H92" s="168"/>
    </row>
    <row r="93" spans="1:8" ht="12.75" customHeight="1" x14ac:dyDescent="0.2">
      <c r="A93" s="169"/>
      <c r="B93" s="169"/>
      <c r="C93" s="169"/>
      <c r="D93" s="169"/>
      <c r="E93" s="169"/>
      <c r="F93" s="170"/>
      <c r="G93" s="169"/>
      <c r="H93" s="168"/>
    </row>
    <row r="94" spans="1:8" s="118" customFormat="1" ht="36.75" customHeight="1" x14ac:dyDescent="0.2">
      <c r="A94" s="114" t="s">
        <v>142</v>
      </c>
      <c r="B94" s="115" t="s">
        <v>100</v>
      </c>
      <c r="C94" s="115" t="s">
        <v>143</v>
      </c>
      <c r="D94" s="115" t="s">
        <v>144</v>
      </c>
      <c r="E94" s="115" t="s">
        <v>103</v>
      </c>
      <c r="F94" s="154" t="s">
        <v>145</v>
      </c>
      <c r="G94" s="116" t="s">
        <v>146</v>
      </c>
      <c r="H94" s="117" t="s">
        <v>147</v>
      </c>
    </row>
    <row r="95" spans="1:8" ht="35.1" customHeight="1" x14ac:dyDescent="0.2">
      <c r="A95" s="204">
        <v>23020111</v>
      </c>
      <c r="B95" s="171" t="s">
        <v>171</v>
      </c>
      <c r="C95" s="205">
        <v>200000000</v>
      </c>
      <c r="D95" s="205">
        <v>147710304.43000001</v>
      </c>
      <c r="E95" s="175">
        <f>C95-D95</f>
        <v>52289695.569999993</v>
      </c>
      <c r="F95" s="175">
        <v>50000000</v>
      </c>
      <c r="G95" s="174">
        <v>0</v>
      </c>
      <c r="H95" s="176">
        <f>C95+F95</f>
        <v>250000000</v>
      </c>
    </row>
    <row r="96" spans="1:8" s="166" customFormat="1" ht="25.15" customHeight="1" x14ac:dyDescent="0.2">
      <c r="A96" s="179" t="s">
        <v>153</v>
      </c>
      <c r="B96" s="180"/>
      <c r="C96" s="182">
        <f t="shared" ref="C96:H96" si="9">SUM(C95:C95)</f>
        <v>200000000</v>
      </c>
      <c r="D96" s="182">
        <f t="shared" si="9"/>
        <v>147710304.43000001</v>
      </c>
      <c r="E96" s="182">
        <f t="shared" si="9"/>
        <v>52289695.569999993</v>
      </c>
      <c r="F96" s="182">
        <f t="shared" si="9"/>
        <v>50000000</v>
      </c>
      <c r="G96" s="182">
        <f t="shared" si="9"/>
        <v>0</v>
      </c>
      <c r="H96" s="182">
        <f t="shared" si="9"/>
        <v>250000000</v>
      </c>
    </row>
    <row r="98" spans="1:7" ht="25.15" customHeight="1" x14ac:dyDescent="0.2">
      <c r="A98" s="163" t="s">
        <v>154</v>
      </c>
      <c r="G98" s="101"/>
    </row>
    <row r="99" spans="1:7" ht="33" customHeight="1" x14ac:dyDescent="0.2">
      <c r="A99" s="100" t="s">
        <v>155</v>
      </c>
      <c r="B99" s="136" t="s">
        <v>172</v>
      </c>
      <c r="C99" s="136"/>
      <c r="D99" s="136"/>
      <c r="E99" s="136"/>
      <c r="F99" s="136"/>
      <c r="G99" s="136"/>
    </row>
    <row r="100" spans="1:7" ht="12.75" x14ac:dyDescent="0.2"/>
    <row r="101" spans="1:7" ht="12.75" x14ac:dyDescent="0.2"/>
    <row r="102" spans="1:7" ht="12.75" x14ac:dyDescent="0.2"/>
    <row r="103" spans="1:7" ht="12.75" x14ac:dyDescent="0.2"/>
    <row r="104" spans="1:7" ht="12.75" x14ac:dyDescent="0.2"/>
    <row r="105" spans="1:7" ht="12.75" x14ac:dyDescent="0.2"/>
    <row r="106" spans="1:7" ht="12.75" x14ac:dyDescent="0.2"/>
    <row r="107" spans="1:7" ht="12.75" x14ac:dyDescent="0.2"/>
    <row r="108" spans="1:7" ht="12.75" x14ac:dyDescent="0.2"/>
    <row r="109" spans="1:7" ht="12.75" x14ac:dyDescent="0.2"/>
    <row r="110" spans="1:7" ht="12.75" x14ac:dyDescent="0.2"/>
    <row r="111" spans="1:7" ht="12.75" x14ac:dyDescent="0.2"/>
    <row r="112" spans="1:7" ht="12.75" x14ac:dyDescent="0.2"/>
    <row r="113" spans="1:8" ht="12.75" x14ac:dyDescent="0.2">
      <c r="H113" s="96"/>
    </row>
    <row r="114" spans="1:8" ht="12.75" x14ac:dyDescent="0.2">
      <c r="H114" s="206"/>
    </row>
    <row r="115" spans="1:8" ht="12.75" x14ac:dyDescent="0.2">
      <c r="H115" s="206"/>
    </row>
    <row r="116" spans="1:8" ht="12.75" x14ac:dyDescent="0.2">
      <c r="H116" s="206" t="s">
        <v>173</v>
      </c>
    </row>
    <row r="117" spans="1:8" ht="17.25" customHeight="1" x14ac:dyDescent="0.2">
      <c r="A117" s="137" t="s">
        <v>21</v>
      </c>
      <c r="B117" s="92"/>
      <c r="C117" s="93"/>
      <c r="D117" s="93"/>
      <c r="E117" s="93"/>
      <c r="F117" s="94"/>
      <c r="G117" s="93"/>
      <c r="H117" s="95"/>
    </row>
    <row r="118" spans="1:8" ht="17.100000000000001" customHeight="1" x14ac:dyDescent="0.2">
      <c r="A118" s="97" t="s">
        <v>132</v>
      </c>
      <c r="B118" s="98" t="s">
        <v>20</v>
      </c>
      <c r="C118" s="93"/>
      <c r="D118" s="93"/>
      <c r="E118" s="93"/>
      <c r="F118" s="94"/>
      <c r="G118" s="93"/>
      <c r="H118" s="95"/>
    </row>
    <row r="119" spans="1:8" ht="17.100000000000001" customHeight="1" x14ac:dyDescent="0.2">
      <c r="A119" s="97" t="s">
        <v>133</v>
      </c>
      <c r="B119" s="98" t="s">
        <v>174</v>
      </c>
      <c r="C119" s="93"/>
      <c r="D119" s="93"/>
      <c r="E119" s="93"/>
      <c r="F119" s="94"/>
      <c r="G119" s="93"/>
      <c r="H119" s="95"/>
    </row>
    <row r="120" spans="1:8" ht="17.100000000000001" customHeight="1" x14ac:dyDescent="0.2">
      <c r="A120" s="97" t="s">
        <v>135</v>
      </c>
      <c r="B120" s="98" t="s">
        <v>136</v>
      </c>
      <c r="C120" s="93"/>
      <c r="D120" s="93"/>
      <c r="E120" s="93"/>
      <c r="F120" s="94"/>
      <c r="G120" s="93"/>
      <c r="H120" s="95"/>
    </row>
    <row r="121" spans="1:8" ht="17.100000000000001" customHeight="1" x14ac:dyDescent="0.2">
      <c r="A121" s="97" t="s">
        <v>137</v>
      </c>
      <c r="B121" s="98" t="s">
        <v>138</v>
      </c>
      <c r="C121" s="93"/>
      <c r="D121" s="93"/>
      <c r="E121" s="93"/>
      <c r="F121" s="94"/>
      <c r="G121" s="93"/>
      <c r="H121" s="95"/>
    </row>
    <row r="122" spans="1:8" ht="17.100000000000001" customHeight="1" x14ac:dyDescent="0.2">
      <c r="A122" s="97" t="s">
        <v>139</v>
      </c>
      <c r="B122" s="98" t="s">
        <v>140</v>
      </c>
      <c r="C122" s="93"/>
      <c r="D122" s="93"/>
      <c r="E122" s="93"/>
      <c r="F122" s="94"/>
      <c r="G122" s="93"/>
      <c r="H122" s="95"/>
    </row>
    <row r="123" spans="1:8" ht="10.5" customHeight="1" x14ac:dyDescent="0.2">
      <c r="A123" s="197"/>
      <c r="B123" s="197"/>
      <c r="C123" s="197"/>
      <c r="D123" s="197"/>
      <c r="E123" s="197"/>
      <c r="F123" s="197"/>
      <c r="G123" s="197"/>
      <c r="H123" s="168"/>
    </row>
    <row r="124" spans="1:8" ht="18.75" customHeight="1" x14ac:dyDescent="0.2">
      <c r="A124" s="167" t="s">
        <v>141</v>
      </c>
      <c r="B124" s="167"/>
      <c r="C124" s="167"/>
      <c r="D124" s="167"/>
      <c r="E124" s="167"/>
      <c r="F124" s="167"/>
      <c r="G124" s="167"/>
      <c r="H124" s="168"/>
    </row>
    <row r="125" spans="1:8" ht="7.5" customHeight="1" x14ac:dyDescent="0.2">
      <c r="A125" s="169"/>
      <c r="B125" s="169"/>
      <c r="C125" s="169"/>
      <c r="D125" s="169"/>
      <c r="E125" s="169"/>
      <c r="F125" s="170"/>
      <c r="G125" s="169"/>
      <c r="H125" s="168"/>
    </row>
    <row r="126" spans="1:8" s="118" customFormat="1" ht="36.75" customHeight="1" x14ac:dyDescent="0.2">
      <c r="A126" s="114" t="s">
        <v>142</v>
      </c>
      <c r="B126" s="115" t="s">
        <v>100</v>
      </c>
      <c r="C126" s="115" t="s">
        <v>143</v>
      </c>
      <c r="D126" s="115" t="s">
        <v>144</v>
      </c>
      <c r="E126" s="115" t="s">
        <v>103</v>
      </c>
      <c r="F126" s="154" t="s">
        <v>145</v>
      </c>
      <c r="G126" s="116" t="s">
        <v>146</v>
      </c>
      <c r="H126" s="117" t="s">
        <v>147</v>
      </c>
    </row>
    <row r="127" spans="1:8" s="177" customFormat="1" ht="27" customHeight="1" x14ac:dyDescent="0.2">
      <c r="A127" s="171">
        <v>22020401</v>
      </c>
      <c r="B127" s="172" t="s">
        <v>175</v>
      </c>
      <c r="C127" s="173">
        <v>1000000</v>
      </c>
      <c r="D127" s="174">
        <v>996800</v>
      </c>
      <c r="E127" s="175">
        <f>C127-D127</f>
        <v>3200</v>
      </c>
      <c r="F127" s="174">
        <v>1000000</v>
      </c>
      <c r="G127" s="207">
        <v>0</v>
      </c>
      <c r="H127" s="176">
        <f t="shared" ref="H127:H129" si="10">C127+F127</f>
        <v>2000000</v>
      </c>
    </row>
    <row r="128" spans="1:8" s="177" customFormat="1" ht="33" customHeight="1" x14ac:dyDescent="0.2">
      <c r="A128" s="178">
        <v>22020402</v>
      </c>
      <c r="B128" s="172" t="s">
        <v>176</v>
      </c>
      <c r="C128" s="173">
        <v>300000</v>
      </c>
      <c r="D128" s="174">
        <v>192500</v>
      </c>
      <c r="E128" s="175">
        <f t="shared" ref="E128:E129" si="11">C128-D128</f>
        <v>107500</v>
      </c>
      <c r="F128" s="174">
        <v>200000</v>
      </c>
      <c r="G128" s="207">
        <v>0</v>
      </c>
      <c r="H128" s="176">
        <f t="shared" si="10"/>
        <v>500000</v>
      </c>
    </row>
    <row r="129" spans="1:8" s="177" customFormat="1" ht="27" customHeight="1" x14ac:dyDescent="0.2">
      <c r="A129" s="171">
        <v>22020403</v>
      </c>
      <c r="B129" s="172" t="s">
        <v>177</v>
      </c>
      <c r="C129" s="173">
        <v>1000000</v>
      </c>
      <c r="D129" s="174">
        <v>737000</v>
      </c>
      <c r="E129" s="175">
        <f t="shared" si="11"/>
        <v>263000</v>
      </c>
      <c r="F129" s="174">
        <v>500000</v>
      </c>
      <c r="G129" s="207">
        <v>0</v>
      </c>
      <c r="H129" s="176">
        <f t="shared" si="10"/>
        <v>1500000</v>
      </c>
    </row>
    <row r="130" spans="1:8" s="166" customFormat="1" ht="23.1" customHeight="1" x14ac:dyDescent="0.2">
      <c r="A130" s="179" t="s">
        <v>153</v>
      </c>
      <c r="B130" s="180"/>
      <c r="C130" s="181">
        <f t="shared" ref="C130:H130" si="12">SUM(C127:C129)</f>
        <v>2300000</v>
      </c>
      <c r="D130" s="182">
        <f t="shared" si="12"/>
        <v>1926300</v>
      </c>
      <c r="E130" s="182">
        <f t="shared" si="12"/>
        <v>373700</v>
      </c>
      <c r="F130" s="182">
        <f t="shared" si="12"/>
        <v>1700000</v>
      </c>
      <c r="G130" s="182">
        <f t="shared" si="12"/>
        <v>0</v>
      </c>
      <c r="H130" s="181">
        <f t="shared" si="12"/>
        <v>4000000</v>
      </c>
    </row>
    <row r="131" spans="1:8" s="166" customFormat="1" ht="12.75" customHeight="1" x14ac:dyDescent="0.2">
      <c r="B131" s="147"/>
      <c r="C131" s="96"/>
      <c r="D131" s="96"/>
      <c r="E131" s="96"/>
      <c r="F131" s="164" t="s">
        <v>155</v>
      </c>
      <c r="G131" s="101"/>
      <c r="H131" s="165"/>
    </row>
    <row r="132" spans="1:8" s="166" customFormat="1" ht="12.75" customHeight="1" x14ac:dyDescent="0.2">
      <c r="A132" s="163" t="s">
        <v>154</v>
      </c>
      <c r="B132" s="147"/>
      <c r="C132" s="96"/>
      <c r="D132" s="96"/>
      <c r="E132" s="96"/>
      <c r="F132" s="164"/>
      <c r="G132" s="101"/>
      <c r="H132" s="165"/>
    </row>
    <row r="133" spans="1:8" s="166" customFormat="1" ht="16.5" customHeight="1" x14ac:dyDescent="0.2">
      <c r="A133" s="100" t="s">
        <v>155</v>
      </c>
      <c r="B133" s="136" t="s">
        <v>178</v>
      </c>
      <c r="C133" s="136"/>
      <c r="D133" s="136"/>
      <c r="E133" s="136"/>
      <c r="F133" s="136"/>
      <c r="G133" s="136"/>
      <c r="H133" s="165"/>
    </row>
    <row r="134" spans="1:8" s="166" customFormat="1" ht="12.75" x14ac:dyDescent="0.2">
      <c r="H134" s="165"/>
    </row>
    <row r="135" spans="1:8" ht="17.25" customHeight="1" x14ac:dyDescent="0.2">
      <c r="A135" s="137" t="s">
        <v>21</v>
      </c>
      <c r="B135" s="92"/>
      <c r="C135" s="93"/>
      <c r="D135" s="93"/>
      <c r="E135" s="93"/>
      <c r="F135" s="94"/>
      <c r="G135" s="93"/>
      <c r="H135" s="95"/>
    </row>
    <row r="136" spans="1:8" ht="17.100000000000001" customHeight="1" x14ac:dyDescent="0.2">
      <c r="A136" s="97" t="s">
        <v>132</v>
      </c>
      <c r="B136" s="98" t="s">
        <v>20</v>
      </c>
      <c r="C136" s="93"/>
      <c r="D136" s="93"/>
      <c r="E136" s="93"/>
      <c r="F136" s="94"/>
      <c r="G136" s="93"/>
      <c r="H136" s="95"/>
    </row>
    <row r="137" spans="1:8" ht="17.100000000000001" customHeight="1" x14ac:dyDescent="0.2">
      <c r="A137" s="97" t="s">
        <v>133</v>
      </c>
      <c r="B137" s="98" t="s">
        <v>174</v>
      </c>
      <c r="C137" s="93"/>
      <c r="D137" s="93"/>
      <c r="E137" s="93"/>
      <c r="F137" s="94"/>
      <c r="G137" s="93"/>
      <c r="H137" s="95"/>
    </row>
    <row r="138" spans="1:8" ht="17.100000000000001" customHeight="1" x14ac:dyDescent="0.2">
      <c r="A138" s="97" t="s">
        <v>135</v>
      </c>
      <c r="B138" s="98" t="s">
        <v>136</v>
      </c>
      <c r="C138" s="93"/>
      <c r="D138" s="93"/>
      <c r="E138" s="93"/>
      <c r="F138" s="94"/>
      <c r="G138" s="93"/>
      <c r="H138" s="95"/>
    </row>
    <row r="139" spans="1:8" ht="17.100000000000001" customHeight="1" x14ac:dyDescent="0.2">
      <c r="A139" s="97" t="s">
        <v>137</v>
      </c>
      <c r="B139" s="98" t="s">
        <v>138</v>
      </c>
      <c r="C139" s="93"/>
      <c r="D139" s="93"/>
      <c r="E139" s="93"/>
      <c r="F139" s="94"/>
      <c r="G139" s="93"/>
      <c r="H139" s="95"/>
    </row>
    <row r="140" spans="1:8" ht="17.100000000000001" customHeight="1" x14ac:dyDescent="0.2">
      <c r="A140" s="97" t="s">
        <v>139</v>
      </c>
      <c r="B140" s="98" t="s">
        <v>140</v>
      </c>
      <c r="C140" s="93"/>
      <c r="D140" s="93"/>
      <c r="E140" s="93"/>
      <c r="F140" s="94"/>
      <c r="G140" s="93"/>
      <c r="H140" s="95"/>
    </row>
    <row r="141" spans="1:8" ht="10.5" customHeight="1" x14ac:dyDescent="0.2">
      <c r="A141" s="197"/>
      <c r="B141" s="197"/>
      <c r="C141" s="197"/>
      <c r="D141" s="197"/>
      <c r="E141" s="197"/>
      <c r="F141" s="197"/>
      <c r="G141" s="197"/>
      <c r="H141" s="168"/>
    </row>
    <row r="142" spans="1:8" ht="12.75" customHeight="1" x14ac:dyDescent="0.2">
      <c r="A142" s="167" t="s">
        <v>141</v>
      </c>
      <c r="B142" s="167"/>
      <c r="C142" s="167"/>
      <c r="D142" s="167"/>
      <c r="E142" s="167"/>
      <c r="F142" s="167"/>
      <c r="G142" s="167"/>
      <c r="H142" s="168"/>
    </row>
    <row r="143" spans="1:8" ht="7.5" customHeight="1" x14ac:dyDescent="0.2">
      <c r="A143" s="169"/>
      <c r="B143" s="169"/>
      <c r="C143" s="169"/>
      <c r="D143" s="169"/>
      <c r="E143" s="169"/>
      <c r="F143" s="170"/>
      <c r="G143" s="169"/>
      <c r="H143" s="168"/>
    </row>
    <row r="144" spans="1:8" s="118" customFormat="1" ht="36.75" customHeight="1" x14ac:dyDescent="0.2">
      <c r="A144" s="114" t="s">
        <v>142</v>
      </c>
      <c r="B144" s="115" t="s">
        <v>100</v>
      </c>
      <c r="C144" s="115" t="s">
        <v>143</v>
      </c>
      <c r="D144" s="115" t="s">
        <v>144</v>
      </c>
      <c r="E144" s="115" t="s">
        <v>103</v>
      </c>
      <c r="F144" s="154" t="s">
        <v>145</v>
      </c>
      <c r="G144" s="116" t="s">
        <v>146</v>
      </c>
      <c r="H144" s="117" t="s">
        <v>147</v>
      </c>
    </row>
    <row r="145" spans="1:8" s="177" customFormat="1" ht="19.5" customHeight="1" x14ac:dyDescent="0.2">
      <c r="A145" s="171">
        <v>23020132</v>
      </c>
      <c r="B145" s="172" t="s">
        <v>179</v>
      </c>
      <c r="C145" s="173">
        <v>40000000</v>
      </c>
      <c r="D145" s="174">
        <v>44000000</v>
      </c>
      <c r="E145" s="175">
        <f>C145-D145</f>
        <v>-4000000</v>
      </c>
      <c r="F145" s="174">
        <v>0</v>
      </c>
      <c r="G145" s="207">
        <v>48000000</v>
      </c>
      <c r="H145" s="176">
        <f>C145+G145</f>
        <v>88000000</v>
      </c>
    </row>
    <row r="146" spans="1:8" s="166" customFormat="1" ht="16.5" customHeight="1" x14ac:dyDescent="0.2">
      <c r="A146" s="179" t="s">
        <v>153</v>
      </c>
      <c r="B146" s="180"/>
      <c r="C146" s="181">
        <f t="shared" ref="C146:H146" si="13">SUM(C145:C145)</f>
        <v>40000000</v>
      </c>
      <c r="D146" s="182">
        <f t="shared" si="13"/>
        <v>44000000</v>
      </c>
      <c r="E146" s="182">
        <f t="shared" si="13"/>
        <v>-4000000</v>
      </c>
      <c r="F146" s="182">
        <f t="shared" si="13"/>
        <v>0</v>
      </c>
      <c r="G146" s="182">
        <f t="shared" si="13"/>
        <v>48000000</v>
      </c>
      <c r="H146" s="181">
        <f t="shared" si="13"/>
        <v>88000000</v>
      </c>
    </row>
    <row r="147" spans="1:8" ht="12.75" x14ac:dyDescent="0.2">
      <c r="H147" s="208" t="s">
        <v>180</v>
      </c>
    </row>
    <row r="148" spans="1:8" s="166" customFormat="1" ht="17.100000000000001" customHeight="1" x14ac:dyDescent="0.2">
      <c r="A148" s="137" t="s">
        <v>23</v>
      </c>
      <c r="B148" s="92"/>
      <c r="C148" s="93"/>
      <c r="D148" s="93"/>
      <c r="E148" s="93"/>
      <c r="F148" s="94"/>
      <c r="G148" s="93"/>
      <c r="H148" s="95"/>
    </row>
    <row r="149" spans="1:8" s="166" customFormat="1" ht="17.100000000000001" customHeight="1" x14ac:dyDescent="0.2">
      <c r="A149" s="106" t="s">
        <v>132</v>
      </c>
      <c r="B149" s="98" t="s">
        <v>22</v>
      </c>
      <c r="C149" s="93"/>
      <c r="D149" s="93"/>
      <c r="E149" s="93"/>
      <c r="F149" s="94"/>
      <c r="G149" s="93"/>
      <c r="H149" s="95"/>
    </row>
    <row r="150" spans="1:8" s="166" customFormat="1" ht="17.100000000000001" customHeight="1" x14ac:dyDescent="0.2">
      <c r="A150" s="106" t="s">
        <v>133</v>
      </c>
      <c r="B150" s="98" t="s">
        <v>181</v>
      </c>
      <c r="C150" s="93"/>
      <c r="D150" s="93"/>
      <c r="E150" s="93"/>
      <c r="F150" s="94"/>
      <c r="G150" s="93"/>
      <c r="H150" s="95"/>
    </row>
    <row r="151" spans="1:8" s="166" customFormat="1" ht="17.100000000000001" customHeight="1" x14ac:dyDescent="0.2">
      <c r="A151" s="106" t="s">
        <v>135</v>
      </c>
      <c r="B151" s="98" t="s">
        <v>136</v>
      </c>
      <c r="C151" s="93"/>
      <c r="D151" s="93"/>
      <c r="E151" s="93"/>
      <c r="F151" s="94"/>
      <c r="G151" s="93"/>
      <c r="H151" s="95"/>
    </row>
    <row r="152" spans="1:8" s="166" customFormat="1" ht="17.100000000000001" customHeight="1" x14ac:dyDescent="0.2">
      <c r="A152" s="106" t="s">
        <v>137</v>
      </c>
      <c r="B152" s="98" t="s">
        <v>138</v>
      </c>
      <c r="C152" s="93"/>
      <c r="D152" s="93"/>
      <c r="E152" s="93"/>
      <c r="F152" s="94"/>
      <c r="G152" s="93"/>
      <c r="H152" s="95"/>
    </row>
    <row r="153" spans="1:8" s="166" customFormat="1" ht="17.100000000000001" customHeight="1" x14ac:dyDescent="0.2">
      <c r="A153" s="106" t="s">
        <v>139</v>
      </c>
      <c r="B153" s="98" t="s">
        <v>140</v>
      </c>
      <c r="C153" s="93"/>
      <c r="D153" s="93"/>
      <c r="E153" s="93"/>
      <c r="F153" s="94"/>
      <c r="G153" s="93"/>
      <c r="H153" s="95"/>
    </row>
    <row r="154" spans="1:8" ht="17.100000000000001" customHeight="1" x14ac:dyDescent="0.2"/>
    <row r="155" spans="1:8" ht="25.15" customHeight="1" x14ac:dyDescent="0.2">
      <c r="A155" s="209" t="s">
        <v>182</v>
      </c>
      <c r="B155" s="92"/>
      <c r="C155" s="113"/>
      <c r="D155" s="113"/>
      <c r="E155" s="113"/>
      <c r="F155" s="135"/>
      <c r="G155" s="113"/>
      <c r="H155" s="113"/>
    </row>
    <row r="156" spans="1:8" s="118" customFormat="1" ht="36.75" customHeight="1" x14ac:dyDescent="0.2">
      <c r="A156" s="114" t="s">
        <v>142</v>
      </c>
      <c r="B156" s="115" t="s">
        <v>100</v>
      </c>
      <c r="C156" s="115" t="s">
        <v>143</v>
      </c>
      <c r="D156" s="115" t="s">
        <v>144</v>
      </c>
      <c r="E156" s="115" t="s">
        <v>103</v>
      </c>
      <c r="F156" s="154" t="s">
        <v>145</v>
      </c>
      <c r="G156" s="116" t="s">
        <v>146</v>
      </c>
      <c r="H156" s="117" t="s">
        <v>147</v>
      </c>
    </row>
    <row r="157" spans="1:8" s="177" customFormat="1" ht="30.75" customHeight="1" x14ac:dyDescent="0.2">
      <c r="A157" s="119">
        <v>22021049</v>
      </c>
      <c r="B157" s="120" t="s">
        <v>183</v>
      </c>
      <c r="C157" s="198">
        <v>60000000</v>
      </c>
      <c r="D157" s="122">
        <v>66250000</v>
      </c>
      <c r="E157" s="200">
        <f>C157-D157</f>
        <v>-6250000</v>
      </c>
      <c r="F157" s="122">
        <v>15000000</v>
      </c>
      <c r="G157" s="201">
        <v>0</v>
      </c>
      <c r="H157" s="202">
        <f>C157+F157</f>
        <v>75000000</v>
      </c>
    </row>
    <row r="158" spans="1:8" s="166" customFormat="1" ht="24.95" customHeight="1" x14ac:dyDescent="0.2">
      <c r="A158" s="179" t="s">
        <v>153</v>
      </c>
      <c r="B158" s="180"/>
      <c r="C158" s="181">
        <f t="shared" ref="C158:H158" si="14">SUM(C157:C157)</f>
        <v>60000000</v>
      </c>
      <c r="D158" s="182">
        <f t="shared" si="14"/>
        <v>66250000</v>
      </c>
      <c r="E158" s="182">
        <f t="shared" si="14"/>
        <v>-6250000</v>
      </c>
      <c r="F158" s="182">
        <f t="shared" si="14"/>
        <v>15000000</v>
      </c>
      <c r="G158" s="182">
        <f t="shared" si="14"/>
        <v>0</v>
      </c>
      <c r="H158" s="181">
        <f t="shared" si="14"/>
        <v>75000000</v>
      </c>
    </row>
    <row r="159" spans="1:8" ht="25.15" customHeight="1" x14ac:dyDescent="0.2">
      <c r="A159" s="163" t="s">
        <v>154</v>
      </c>
      <c r="F159" s="164" t="s">
        <v>155</v>
      </c>
      <c r="G159" s="101"/>
    </row>
    <row r="160" spans="1:8" ht="33" customHeight="1" x14ac:dyDescent="0.2">
      <c r="A160" s="100" t="s">
        <v>155</v>
      </c>
      <c r="B160" s="136" t="s">
        <v>184</v>
      </c>
      <c r="C160" s="136"/>
      <c r="D160" s="136"/>
      <c r="E160" s="136"/>
      <c r="F160" s="136"/>
      <c r="G160" s="136"/>
    </row>
    <row r="161" spans="1:8" ht="21.95" customHeight="1" x14ac:dyDescent="0.2">
      <c r="A161" s="203"/>
      <c r="B161" s="203"/>
      <c r="C161" s="102"/>
      <c r="D161" s="102"/>
      <c r="E161" s="102"/>
      <c r="F161" s="102"/>
      <c r="G161" s="102"/>
      <c r="H161" s="165"/>
    </row>
    <row r="162" spans="1:8" ht="21.95" customHeight="1" x14ac:dyDescent="0.2">
      <c r="A162" s="203"/>
      <c r="B162" s="203"/>
      <c r="C162" s="102"/>
      <c r="D162" s="102"/>
      <c r="E162" s="102"/>
      <c r="F162" s="102"/>
      <c r="G162" s="102"/>
      <c r="H162" s="165"/>
    </row>
    <row r="163" spans="1:8" ht="21.95" customHeight="1" x14ac:dyDescent="0.2">
      <c r="A163" s="203"/>
      <c r="B163" s="203"/>
      <c r="C163" s="102"/>
      <c r="D163" s="102"/>
      <c r="E163" s="102"/>
      <c r="F163" s="102"/>
      <c r="G163" s="102"/>
      <c r="H163" s="165"/>
    </row>
    <row r="164" spans="1:8" ht="21.95" customHeight="1" x14ac:dyDescent="0.2">
      <c r="A164" s="203"/>
      <c r="B164" s="203"/>
      <c r="C164" s="102"/>
      <c r="D164" s="102"/>
      <c r="E164" s="102"/>
      <c r="F164" s="102"/>
      <c r="G164" s="102"/>
      <c r="H164" s="165"/>
    </row>
    <row r="165" spans="1:8" ht="21.95" customHeight="1" x14ac:dyDescent="0.2">
      <c r="A165" s="203"/>
      <c r="B165" s="203"/>
      <c r="C165" s="102"/>
      <c r="D165" s="102"/>
      <c r="E165" s="102"/>
      <c r="F165" s="102"/>
      <c r="G165" s="102"/>
      <c r="H165" s="165"/>
    </row>
    <row r="166" spans="1:8" ht="21.95" customHeight="1" x14ac:dyDescent="0.2">
      <c r="A166" s="203"/>
      <c r="B166" s="203"/>
      <c r="C166" s="102"/>
      <c r="D166" s="102"/>
      <c r="E166" s="102"/>
      <c r="F166" s="102"/>
      <c r="G166" s="102"/>
      <c r="H166" s="165"/>
    </row>
    <row r="167" spans="1:8" ht="21.95" customHeight="1" x14ac:dyDescent="0.2">
      <c r="A167" s="203"/>
      <c r="B167" s="203"/>
      <c r="C167" s="102"/>
      <c r="D167" s="102"/>
      <c r="E167" s="102"/>
      <c r="F167" s="102"/>
      <c r="G167" s="102"/>
      <c r="H167" s="165"/>
    </row>
    <row r="168" spans="1:8" ht="21.95" customHeight="1" x14ac:dyDescent="0.2">
      <c r="A168" s="203"/>
      <c r="B168" s="203"/>
      <c r="C168" s="102"/>
      <c r="D168" s="102"/>
      <c r="E168" s="102"/>
      <c r="F168" s="102"/>
      <c r="G168" s="102"/>
      <c r="H168" s="103"/>
    </row>
    <row r="169" spans="1:8" ht="21.95" customHeight="1" x14ac:dyDescent="0.2">
      <c r="A169" s="203"/>
      <c r="B169" s="203"/>
      <c r="C169" s="102"/>
      <c r="D169" s="102"/>
      <c r="E169" s="102"/>
      <c r="F169" s="102"/>
      <c r="G169" s="102"/>
      <c r="H169" s="103"/>
    </row>
    <row r="170" spans="1:8" ht="21.95" customHeight="1" x14ac:dyDescent="0.2">
      <c r="A170" s="203"/>
      <c r="B170" s="203"/>
      <c r="C170" s="102"/>
      <c r="D170" s="102"/>
      <c r="E170" s="102"/>
      <c r="F170" s="102"/>
      <c r="G170" s="102"/>
      <c r="H170" s="103"/>
    </row>
    <row r="171" spans="1:8" ht="21.95" customHeight="1" x14ac:dyDescent="0.2">
      <c r="A171" s="203"/>
      <c r="B171" s="203"/>
      <c r="C171" s="102"/>
      <c r="D171" s="102"/>
      <c r="E171" s="102"/>
      <c r="F171" s="102"/>
      <c r="G171" s="102"/>
      <c r="H171" s="103"/>
    </row>
    <row r="172" spans="1:8" ht="21.95" customHeight="1" x14ac:dyDescent="0.2">
      <c r="A172" s="203"/>
      <c r="B172" s="203"/>
      <c r="C172" s="102"/>
      <c r="D172" s="102"/>
      <c r="E172" s="102"/>
      <c r="F172" s="102"/>
      <c r="G172" s="102"/>
      <c r="H172" s="104" t="s">
        <v>185</v>
      </c>
    </row>
    <row r="173" spans="1:8" s="105" customFormat="1" ht="21" customHeight="1" x14ac:dyDescent="0.25">
      <c r="A173" s="137" t="s">
        <v>25</v>
      </c>
      <c r="B173" s="210"/>
      <c r="C173" s="211"/>
      <c r="D173" s="212"/>
      <c r="E173" s="212"/>
      <c r="F173" s="150"/>
      <c r="G173" s="212"/>
      <c r="H173" s="212"/>
    </row>
    <row r="174" spans="1:8" ht="17.100000000000001" customHeight="1" x14ac:dyDescent="0.2">
      <c r="A174" s="106" t="s">
        <v>132</v>
      </c>
      <c r="B174" s="98" t="s">
        <v>24</v>
      </c>
      <c r="C174" s="107"/>
      <c r="D174" s="108"/>
      <c r="E174" s="108"/>
      <c r="F174" s="109"/>
      <c r="G174" s="108"/>
      <c r="H174" s="108"/>
    </row>
    <row r="175" spans="1:8" ht="17.100000000000001" customHeight="1" x14ac:dyDescent="0.2">
      <c r="A175" s="106" t="s">
        <v>133</v>
      </c>
      <c r="B175" s="98" t="s">
        <v>186</v>
      </c>
      <c r="C175" s="107"/>
      <c r="D175" s="108"/>
      <c r="E175" s="108"/>
      <c r="F175" s="109"/>
      <c r="G175" s="108"/>
      <c r="H175" s="108"/>
    </row>
    <row r="176" spans="1:8" ht="17.100000000000001" customHeight="1" x14ac:dyDescent="0.2">
      <c r="A176" s="106" t="s">
        <v>135</v>
      </c>
      <c r="B176" s="98" t="s">
        <v>136</v>
      </c>
      <c r="C176" s="107"/>
      <c r="D176" s="108"/>
      <c r="E176" s="108"/>
      <c r="F176" s="109"/>
      <c r="G176" s="108"/>
      <c r="H176" s="108"/>
    </row>
    <row r="177" spans="1:8" ht="17.100000000000001" customHeight="1" x14ac:dyDescent="0.2">
      <c r="A177" s="106" t="s">
        <v>137</v>
      </c>
      <c r="B177" s="98" t="s">
        <v>138</v>
      </c>
      <c r="C177" s="107"/>
      <c r="D177" s="108"/>
      <c r="E177" s="108"/>
      <c r="F177" s="109"/>
      <c r="G177" s="108"/>
      <c r="H177" s="108"/>
    </row>
    <row r="178" spans="1:8" ht="17.100000000000001" customHeight="1" x14ac:dyDescent="0.2">
      <c r="A178" s="106" t="s">
        <v>139</v>
      </c>
      <c r="B178" s="98" t="s">
        <v>140</v>
      </c>
      <c r="C178" s="107"/>
      <c r="D178" s="108"/>
      <c r="E178" s="108"/>
      <c r="F178" s="109"/>
      <c r="G178" s="108"/>
      <c r="H178" s="108"/>
    </row>
    <row r="179" spans="1:8" ht="10.5" customHeight="1" x14ac:dyDescent="0.2">
      <c r="A179" s="141"/>
      <c r="B179" s="131"/>
      <c r="C179" s="213"/>
      <c r="D179" s="213"/>
      <c r="E179" s="213"/>
      <c r="F179" s="214"/>
      <c r="G179" s="213"/>
      <c r="H179" s="213"/>
    </row>
    <row r="180" spans="1:8" ht="17.25" customHeight="1" x14ac:dyDescent="0.2">
      <c r="A180" s="167" t="s">
        <v>141</v>
      </c>
      <c r="B180" s="167"/>
      <c r="C180" s="167"/>
      <c r="D180" s="167"/>
      <c r="E180" s="167"/>
      <c r="F180" s="167"/>
      <c r="G180" s="167"/>
      <c r="H180" s="113"/>
    </row>
    <row r="181" spans="1:8" ht="10.5" customHeight="1" x14ac:dyDescent="0.2">
      <c r="A181" s="215"/>
      <c r="B181" s="215"/>
      <c r="C181" s="215"/>
      <c r="D181" s="215"/>
      <c r="E181" s="215"/>
      <c r="F181" s="216"/>
      <c r="G181" s="215"/>
      <c r="H181" s="113"/>
    </row>
    <row r="182" spans="1:8" s="118" customFormat="1" ht="36.75" customHeight="1" x14ac:dyDescent="0.2">
      <c r="A182" s="114" t="s">
        <v>142</v>
      </c>
      <c r="B182" s="115" t="s">
        <v>100</v>
      </c>
      <c r="C182" s="115" t="s">
        <v>143</v>
      </c>
      <c r="D182" s="115" t="s">
        <v>144</v>
      </c>
      <c r="E182" s="115" t="s">
        <v>103</v>
      </c>
      <c r="F182" s="154" t="s">
        <v>145</v>
      </c>
      <c r="G182" s="116" t="s">
        <v>146</v>
      </c>
      <c r="H182" s="117" t="s">
        <v>147</v>
      </c>
    </row>
    <row r="183" spans="1:8" ht="27.75" customHeight="1" x14ac:dyDescent="0.2">
      <c r="A183" s="171">
        <v>22020402</v>
      </c>
      <c r="B183" s="172" t="s">
        <v>187</v>
      </c>
      <c r="C183" s="173">
        <v>10000000</v>
      </c>
      <c r="D183" s="174">
        <v>34495740</v>
      </c>
      <c r="E183" s="175">
        <f>C183-D183</f>
        <v>-24495740</v>
      </c>
      <c r="F183" s="174">
        <v>0</v>
      </c>
      <c r="G183" s="174">
        <v>40000000</v>
      </c>
      <c r="H183" s="176">
        <f>C183+G183</f>
        <v>50000000</v>
      </c>
    </row>
    <row r="184" spans="1:8" ht="21.75" customHeight="1" x14ac:dyDescent="0.2">
      <c r="A184" s="171">
        <v>22020603</v>
      </c>
      <c r="B184" s="172" t="s">
        <v>188</v>
      </c>
      <c r="C184" s="173">
        <v>1500000</v>
      </c>
      <c r="D184" s="174">
        <v>3200000</v>
      </c>
      <c r="E184" s="175">
        <f t="shared" ref="E184" si="15">C184-D184</f>
        <v>-1700000</v>
      </c>
      <c r="F184" s="174">
        <v>0</v>
      </c>
      <c r="G184" s="174">
        <v>1700000</v>
      </c>
      <c r="H184" s="176">
        <f>C184+G184</f>
        <v>3200000</v>
      </c>
    </row>
    <row r="185" spans="1:8" ht="24" customHeight="1" x14ac:dyDescent="0.2">
      <c r="A185" s="179" t="s">
        <v>153</v>
      </c>
      <c r="B185" s="180"/>
      <c r="C185" s="181">
        <f t="shared" ref="C185:H185" si="16">SUM(C183:C184)</f>
        <v>11500000</v>
      </c>
      <c r="D185" s="182">
        <f t="shared" si="16"/>
        <v>37695740</v>
      </c>
      <c r="E185" s="182">
        <f t="shared" si="16"/>
        <v>-26195740</v>
      </c>
      <c r="F185" s="182">
        <f t="shared" si="16"/>
        <v>0</v>
      </c>
      <c r="G185" s="182">
        <f t="shared" si="16"/>
        <v>41700000</v>
      </c>
      <c r="H185" s="181">
        <f t="shared" si="16"/>
        <v>53200000</v>
      </c>
    </row>
    <row r="186" spans="1:8" ht="24" customHeight="1" x14ac:dyDescent="0.2">
      <c r="A186" s="203"/>
      <c r="B186" s="203"/>
      <c r="C186" s="165"/>
      <c r="D186" s="102"/>
      <c r="E186" s="102"/>
      <c r="F186" s="102"/>
      <c r="G186" s="102"/>
      <c r="H186" s="165"/>
    </row>
    <row r="187" spans="1:8" ht="18.75" customHeight="1" x14ac:dyDescent="0.2">
      <c r="F187" s="164"/>
      <c r="H187" s="192"/>
    </row>
    <row r="188" spans="1:8" ht="15" x14ac:dyDescent="0.2">
      <c r="A188" s="106" t="s">
        <v>132</v>
      </c>
      <c r="B188" s="98" t="s">
        <v>24</v>
      </c>
      <c r="C188" s="107"/>
      <c r="D188" s="108"/>
      <c r="E188" s="108"/>
      <c r="F188" s="109"/>
      <c r="G188" s="108"/>
      <c r="H188" s="108"/>
    </row>
    <row r="189" spans="1:8" ht="15" x14ac:dyDescent="0.2">
      <c r="A189" s="106" t="s">
        <v>133</v>
      </c>
      <c r="B189" s="98" t="s">
        <v>186</v>
      </c>
      <c r="C189" s="107"/>
      <c r="D189" s="108"/>
      <c r="E189" s="108"/>
      <c r="F189" s="109"/>
      <c r="G189" s="108"/>
      <c r="H189" s="108"/>
    </row>
    <row r="190" spans="1:8" ht="15" x14ac:dyDescent="0.2">
      <c r="A190" s="106" t="s">
        <v>135</v>
      </c>
      <c r="B190" s="98" t="s">
        <v>136</v>
      </c>
      <c r="C190" s="107"/>
      <c r="D190" s="108"/>
      <c r="E190" s="108"/>
      <c r="F190" s="109"/>
      <c r="G190" s="108"/>
      <c r="H190" s="108"/>
    </row>
    <row r="191" spans="1:8" ht="15" x14ac:dyDescent="0.2">
      <c r="A191" s="106" t="s">
        <v>137</v>
      </c>
      <c r="B191" s="98" t="s">
        <v>189</v>
      </c>
      <c r="C191" s="107"/>
      <c r="D191" s="108"/>
      <c r="E191" s="108"/>
      <c r="F191" s="109"/>
      <c r="G191" s="108"/>
      <c r="H191" s="108"/>
    </row>
    <row r="192" spans="1:8" ht="15" x14ac:dyDescent="0.2">
      <c r="A192" s="106" t="s">
        <v>139</v>
      </c>
      <c r="B192" s="98" t="s">
        <v>140</v>
      </c>
      <c r="C192" s="107"/>
      <c r="D192" s="108"/>
      <c r="E192" s="108"/>
      <c r="F192" s="109"/>
      <c r="G192" s="108"/>
      <c r="H192" s="108"/>
    </row>
    <row r="193" spans="1:8" ht="12.75" x14ac:dyDescent="0.2">
      <c r="A193" s="141"/>
      <c r="B193" s="131"/>
      <c r="C193" s="213"/>
      <c r="D193" s="213"/>
      <c r="E193" s="213"/>
      <c r="F193" s="214"/>
      <c r="G193" s="213"/>
      <c r="H193" s="213"/>
    </row>
    <row r="194" spans="1:8" ht="25.15" customHeight="1" x14ac:dyDescent="0.2">
      <c r="A194" s="167" t="s">
        <v>110</v>
      </c>
      <c r="B194" s="167"/>
      <c r="C194" s="167"/>
      <c r="D194" s="167"/>
      <c r="E194" s="167"/>
      <c r="F194" s="167"/>
      <c r="G194" s="167"/>
      <c r="H194" s="113"/>
    </row>
    <row r="195" spans="1:8" ht="6.75" customHeight="1" x14ac:dyDescent="0.2">
      <c r="A195" s="215"/>
      <c r="B195" s="215"/>
      <c r="C195" s="215"/>
      <c r="D195" s="215"/>
      <c r="E195" s="215"/>
      <c r="F195" s="216"/>
      <c r="G195" s="215"/>
      <c r="H195" s="113"/>
    </row>
    <row r="196" spans="1:8" ht="36" customHeight="1" x14ac:dyDescent="0.2">
      <c r="A196" s="114" t="s">
        <v>142</v>
      </c>
      <c r="B196" s="115" t="s">
        <v>100</v>
      </c>
      <c r="C196" s="115" t="s">
        <v>143</v>
      </c>
      <c r="D196" s="115" t="s">
        <v>144</v>
      </c>
      <c r="E196" s="115" t="s">
        <v>103</v>
      </c>
      <c r="F196" s="154" t="s">
        <v>145</v>
      </c>
      <c r="G196" s="116" t="s">
        <v>146</v>
      </c>
      <c r="H196" s="117" t="s">
        <v>147</v>
      </c>
    </row>
    <row r="197" spans="1:8" ht="25.15" customHeight="1" x14ac:dyDescent="0.2">
      <c r="A197" s="171">
        <v>23010122</v>
      </c>
      <c r="B197" s="172" t="s">
        <v>190</v>
      </c>
      <c r="C197" s="173">
        <v>50000000</v>
      </c>
      <c r="D197" s="174">
        <v>285467250</v>
      </c>
      <c r="E197" s="175">
        <f>C197-D197</f>
        <v>-235467250</v>
      </c>
      <c r="F197" s="174">
        <v>0</v>
      </c>
      <c r="G197" s="174">
        <v>235467250</v>
      </c>
      <c r="H197" s="176">
        <f>C197+G197</f>
        <v>285467250</v>
      </c>
    </row>
    <row r="198" spans="1:8" ht="25.15" customHeight="1" x14ac:dyDescent="0.2">
      <c r="A198" s="179" t="s">
        <v>153</v>
      </c>
      <c r="B198" s="180"/>
      <c r="C198" s="181">
        <f t="shared" ref="C198:H198" si="17">SUM(C197:C197)</f>
        <v>50000000</v>
      </c>
      <c r="D198" s="182">
        <f t="shared" si="17"/>
        <v>285467250</v>
      </c>
      <c r="E198" s="182">
        <f t="shared" si="17"/>
        <v>-235467250</v>
      </c>
      <c r="F198" s="182">
        <f t="shared" si="17"/>
        <v>0</v>
      </c>
      <c r="G198" s="182">
        <f t="shared" si="17"/>
        <v>235467250</v>
      </c>
      <c r="H198" s="181">
        <f t="shared" si="17"/>
        <v>285467250</v>
      </c>
    </row>
    <row r="199" spans="1:8" s="105" customFormat="1" ht="21" customHeight="1" x14ac:dyDescent="0.2">
      <c r="A199" s="163"/>
      <c r="B199" s="147"/>
      <c r="C199" s="96"/>
      <c r="D199" s="96"/>
      <c r="E199" s="96"/>
      <c r="F199" s="164" t="s">
        <v>155</v>
      </c>
      <c r="G199" s="101"/>
      <c r="H199" s="101"/>
    </row>
    <row r="200" spans="1:8" ht="17.100000000000001" customHeight="1" x14ac:dyDescent="0.2">
      <c r="A200" s="106"/>
      <c r="B200" s="98"/>
      <c r="C200" s="107"/>
      <c r="D200" s="108"/>
      <c r="E200" s="108"/>
      <c r="F200" s="109"/>
      <c r="G200" s="108"/>
      <c r="H200" s="108"/>
    </row>
    <row r="201" spans="1:8" ht="17.100000000000001" customHeight="1" x14ac:dyDescent="0.2">
      <c r="A201" s="106"/>
      <c r="B201" s="98"/>
      <c r="C201" s="107"/>
      <c r="D201" s="108"/>
      <c r="E201" s="108"/>
      <c r="F201" s="109"/>
      <c r="G201" s="108"/>
      <c r="H201" s="104" t="s">
        <v>191</v>
      </c>
    </row>
    <row r="202" spans="1:8" ht="20.25" customHeight="1" x14ac:dyDescent="0.2">
      <c r="A202" s="137" t="s">
        <v>27</v>
      </c>
      <c r="B202" s="92"/>
      <c r="C202" s="93"/>
      <c r="D202" s="93"/>
      <c r="E202" s="93"/>
      <c r="F202" s="94"/>
      <c r="G202" s="93"/>
      <c r="H202" s="95"/>
    </row>
    <row r="203" spans="1:8" ht="17.100000000000001" customHeight="1" x14ac:dyDescent="0.2">
      <c r="A203" s="106" t="s">
        <v>132</v>
      </c>
      <c r="B203" s="98" t="s">
        <v>26</v>
      </c>
      <c r="C203" s="93"/>
      <c r="D203" s="93"/>
      <c r="E203" s="93"/>
      <c r="F203" s="94"/>
      <c r="G203" s="93"/>
      <c r="H203" s="95"/>
    </row>
    <row r="204" spans="1:8" ht="17.100000000000001" customHeight="1" x14ac:dyDescent="0.2">
      <c r="A204" s="106" t="s">
        <v>133</v>
      </c>
      <c r="B204" s="98" t="s">
        <v>192</v>
      </c>
      <c r="C204" s="93"/>
      <c r="D204" s="93"/>
      <c r="E204" s="93"/>
      <c r="F204" s="94"/>
      <c r="G204" s="93"/>
      <c r="H204" s="95"/>
    </row>
    <row r="205" spans="1:8" ht="17.100000000000001" customHeight="1" x14ac:dyDescent="0.2">
      <c r="A205" s="106" t="s">
        <v>135</v>
      </c>
      <c r="B205" s="98" t="s">
        <v>136</v>
      </c>
      <c r="C205" s="93"/>
      <c r="D205" s="93"/>
      <c r="E205" s="93"/>
      <c r="F205" s="94"/>
      <c r="G205" s="93"/>
      <c r="H205" s="95"/>
    </row>
    <row r="206" spans="1:8" ht="17.100000000000001" customHeight="1" x14ac:dyDescent="0.2">
      <c r="A206" s="106" t="s">
        <v>137</v>
      </c>
      <c r="B206" s="98" t="s">
        <v>138</v>
      </c>
      <c r="C206" s="93"/>
      <c r="D206" s="93"/>
      <c r="E206" s="217"/>
      <c r="F206" s="94"/>
      <c r="G206" s="93"/>
      <c r="H206" s="95"/>
    </row>
    <row r="207" spans="1:8" ht="17.100000000000001" customHeight="1" x14ac:dyDescent="0.2">
      <c r="A207" s="106" t="s">
        <v>139</v>
      </c>
      <c r="B207" s="98" t="s">
        <v>140</v>
      </c>
      <c r="C207" s="93"/>
      <c r="D207" s="93"/>
      <c r="E207" s="93"/>
      <c r="F207" s="94"/>
      <c r="G207" s="93"/>
      <c r="H207" s="95"/>
    </row>
    <row r="208" spans="1:8" ht="4.5" customHeight="1" x14ac:dyDescent="0.2">
      <c r="A208" s="141"/>
      <c r="B208" s="131"/>
      <c r="C208" s="213"/>
      <c r="D208" s="213"/>
      <c r="E208" s="213"/>
      <c r="F208" s="214"/>
      <c r="G208" s="213"/>
      <c r="H208" s="213"/>
    </row>
    <row r="209" spans="1:8" ht="16.5" customHeight="1" x14ac:dyDescent="0.2">
      <c r="A209" s="167" t="s">
        <v>141</v>
      </c>
      <c r="B209" s="167"/>
      <c r="C209" s="167"/>
      <c r="D209" s="167"/>
      <c r="E209" s="167"/>
      <c r="F209" s="167"/>
      <c r="G209" s="167"/>
      <c r="H209" s="113"/>
    </row>
    <row r="210" spans="1:8" ht="6" customHeight="1" x14ac:dyDescent="0.2">
      <c r="A210" s="215"/>
      <c r="B210" s="215"/>
      <c r="C210" s="215"/>
      <c r="D210" s="215"/>
      <c r="E210" s="215"/>
      <c r="F210" s="216"/>
      <c r="G210" s="215"/>
      <c r="H210" s="113"/>
    </row>
    <row r="211" spans="1:8" s="118" customFormat="1" ht="36.75" customHeight="1" x14ac:dyDescent="0.2">
      <c r="A211" s="114" t="s">
        <v>142</v>
      </c>
      <c r="B211" s="115" t="s">
        <v>100</v>
      </c>
      <c r="C211" s="115" t="s">
        <v>143</v>
      </c>
      <c r="D211" s="115" t="s">
        <v>144</v>
      </c>
      <c r="E211" s="115" t="s">
        <v>103</v>
      </c>
      <c r="F211" s="154" t="s">
        <v>145</v>
      </c>
      <c r="G211" s="116" t="s">
        <v>146</v>
      </c>
      <c r="H211" s="117" t="s">
        <v>147</v>
      </c>
    </row>
    <row r="212" spans="1:8" ht="24.95" customHeight="1" x14ac:dyDescent="0.2">
      <c r="A212" s="119">
        <v>22020101</v>
      </c>
      <c r="B212" s="120" t="s">
        <v>193</v>
      </c>
      <c r="C212" s="121">
        <v>1000000</v>
      </c>
      <c r="D212" s="122">
        <v>1048500</v>
      </c>
      <c r="E212" s="200">
        <f>C212-D212</f>
        <v>-48500</v>
      </c>
      <c r="F212" s="122">
        <v>1000000</v>
      </c>
      <c r="G212" s="201">
        <v>0</v>
      </c>
      <c r="H212" s="202">
        <f>C212+F212</f>
        <v>2000000</v>
      </c>
    </row>
    <row r="213" spans="1:8" ht="24.95" customHeight="1" x14ac:dyDescent="0.2">
      <c r="A213" s="119">
        <v>22020605</v>
      </c>
      <c r="B213" s="120" t="s">
        <v>194</v>
      </c>
      <c r="C213" s="121">
        <v>80000</v>
      </c>
      <c r="D213" s="218">
        <v>70000</v>
      </c>
      <c r="E213" s="200">
        <f t="shared" ref="E213" si="18">C213-D213</f>
        <v>10000</v>
      </c>
      <c r="F213" s="122">
        <v>60000</v>
      </c>
      <c r="G213" s="201">
        <v>0</v>
      </c>
      <c r="H213" s="202">
        <f t="shared" ref="H213" si="19">C213+F213</f>
        <v>140000</v>
      </c>
    </row>
    <row r="214" spans="1:8" ht="21.95" customHeight="1" x14ac:dyDescent="0.2">
      <c r="A214" s="219" t="s">
        <v>153</v>
      </c>
      <c r="B214" s="219"/>
      <c r="C214" s="182">
        <f t="shared" ref="C214:H214" si="20">SUM(C212:C213)</f>
        <v>1080000</v>
      </c>
      <c r="D214" s="182">
        <f t="shared" si="20"/>
        <v>1118500</v>
      </c>
      <c r="E214" s="182">
        <f t="shared" si="20"/>
        <v>-38500</v>
      </c>
      <c r="F214" s="182">
        <f t="shared" si="20"/>
        <v>1060000</v>
      </c>
      <c r="G214" s="182">
        <f t="shared" si="20"/>
        <v>0</v>
      </c>
      <c r="H214" s="181">
        <f t="shared" si="20"/>
        <v>2140000</v>
      </c>
    </row>
    <row r="215" spans="1:8" ht="21.95" customHeight="1" x14ac:dyDescent="0.2">
      <c r="A215" s="163" t="s">
        <v>154</v>
      </c>
      <c r="F215" s="164" t="s">
        <v>155</v>
      </c>
      <c r="G215" s="101"/>
      <c r="H215" s="165"/>
    </row>
    <row r="216" spans="1:8" ht="21.95" customHeight="1" x14ac:dyDescent="0.2">
      <c r="A216" s="100" t="s">
        <v>155</v>
      </c>
      <c r="B216" s="136" t="s">
        <v>195</v>
      </c>
      <c r="C216" s="136"/>
      <c r="D216" s="136"/>
      <c r="E216" s="136"/>
      <c r="F216" s="136"/>
      <c r="G216" s="136"/>
      <c r="H216" s="165"/>
    </row>
    <row r="217" spans="1:8" ht="12.75" x14ac:dyDescent="0.2">
      <c r="A217" s="100"/>
      <c r="B217" s="220"/>
      <c r="C217" s="220"/>
      <c r="D217" s="220"/>
      <c r="E217" s="220"/>
      <c r="F217" s="220"/>
      <c r="G217" s="220"/>
      <c r="H217" s="165"/>
    </row>
    <row r="218" spans="1:8" ht="12.75" x14ac:dyDescent="0.2">
      <c r="A218" s="100"/>
      <c r="B218" s="220"/>
      <c r="C218" s="220"/>
      <c r="D218" s="220"/>
      <c r="E218" s="220"/>
      <c r="F218" s="220"/>
      <c r="G218" s="220"/>
      <c r="H218" s="165"/>
    </row>
    <row r="219" spans="1:8" ht="12.75" x14ac:dyDescent="0.2">
      <c r="A219" s="100"/>
      <c r="B219" s="220"/>
      <c r="C219" s="220"/>
      <c r="D219" s="220"/>
      <c r="E219" s="220"/>
      <c r="F219" s="220"/>
      <c r="G219" s="220"/>
      <c r="H219" s="165"/>
    </row>
    <row r="220" spans="1:8" ht="12.75" x14ac:dyDescent="0.2">
      <c r="A220" s="100"/>
      <c r="B220" s="220"/>
      <c r="C220" s="220"/>
      <c r="D220" s="220"/>
      <c r="E220" s="220"/>
      <c r="F220" s="220"/>
      <c r="G220" s="220"/>
      <c r="H220" s="165"/>
    </row>
    <row r="221" spans="1:8" ht="12.75" x14ac:dyDescent="0.2">
      <c r="A221" s="137" t="s">
        <v>27</v>
      </c>
      <c r="B221" s="92"/>
      <c r="C221" s="93"/>
      <c r="D221" s="93"/>
      <c r="E221" s="93"/>
      <c r="F221" s="94"/>
      <c r="G221" s="93"/>
      <c r="H221" s="95"/>
    </row>
    <row r="222" spans="1:8" ht="12.75" x14ac:dyDescent="0.2">
      <c r="A222" s="106" t="s">
        <v>132</v>
      </c>
      <c r="B222" s="98" t="s">
        <v>26</v>
      </c>
      <c r="C222" s="93"/>
      <c r="D222" s="93"/>
      <c r="E222" s="93"/>
      <c r="F222" s="94"/>
      <c r="G222" s="93"/>
      <c r="H222" s="95"/>
    </row>
    <row r="223" spans="1:8" ht="12.75" x14ac:dyDescent="0.2">
      <c r="A223" s="106" t="s">
        <v>133</v>
      </c>
      <c r="B223" s="98" t="s">
        <v>192</v>
      </c>
      <c r="C223" s="93"/>
      <c r="D223" s="93"/>
      <c r="E223" s="93"/>
      <c r="F223" s="94"/>
      <c r="G223" s="93"/>
      <c r="H223" s="95"/>
    </row>
    <row r="224" spans="1:8" ht="12.75" x14ac:dyDescent="0.2">
      <c r="A224" s="106" t="s">
        <v>135</v>
      </c>
      <c r="B224" s="98" t="s">
        <v>136</v>
      </c>
      <c r="C224" s="93"/>
      <c r="D224" s="93"/>
      <c r="E224" s="93"/>
      <c r="F224" s="94"/>
      <c r="G224" s="93"/>
      <c r="H224" s="95"/>
    </row>
    <row r="225" spans="1:8" ht="12.75" x14ac:dyDescent="0.2">
      <c r="A225" s="106" t="s">
        <v>137</v>
      </c>
      <c r="B225" s="98" t="s">
        <v>189</v>
      </c>
      <c r="C225" s="93"/>
      <c r="D225" s="93"/>
      <c r="E225" s="217"/>
      <c r="F225" s="94"/>
      <c r="G225" s="93"/>
      <c r="H225" s="95"/>
    </row>
    <row r="226" spans="1:8" ht="12.75" x14ac:dyDescent="0.2">
      <c r="A226" s="106" t="s">
        <v>139</v>
      </c>
      <c r="B226" s="98" t="s">
        <v>140</v>
      </c>
      <c r="C226" s="93"/>
      <c r="D226" s="93"/>
      <c r="E226" s="93"/>
      <c r="F226" s="94"/>
      <c r="G226" s="93"/>
      <c r="H226" s="95"/>
    </row>
    <row r="227" spans="1:8" ht="12.75" x14ac:dyDescent="0.2">
      <c r="A227" s="141"/>
      <c r="B227" s="131"/>
      <c r="C227" s="213"/>
      <c r="D227" s="213"/>
      <c r="E227" s="213"/>
      <c r="F227" s="214"/>
      <c r="G227" s="213"/>
      <c r="H227" s="213"/>
    </row>
    <row r="228" spans="1:8" ht="12.75" x14ac:dyDescent="0.2">
      <c r="A228" s="167" t="s">
        <v>110</v>
      </c>
      <c r="B228" s="167"/>
      <c r="C228" s="167"/>
      <c r="D228" s="167"/>
      <c r="E228" s="167"/>
      <c r="F228" s="167"/>
      <c r="G228" s="167"/>
      <c r="H228" s="113"/>
    </row>
    <row r="229" spans="1:8" ht="12.75" x14ac:dyDescent="0.2">
      <c r="A229" s="215"/>
      <c r="B229" s="215"/>
      <c r="C229" s="215"/>
      <c r="D229" s="215"/>
      <c r="E229" s="215"/>
      <c r="F229" s="216"/>
      <c r="G229" s="215"/>
      <c r="H229" s="113"/>
    </row>
    <row r="230" spans="1:8" ht="38.25" x14ac:dyDescent="0.2">
      <c r="A230" s="114" t="s">
        <v>142</v>
      </c>
      <c r="B230" s="115" t="s">
        <v>100</v>
      </c>
      <c r="C230" s="115" t="s">
        <v>143</v>
      </c>
      <c r="D230" s="115" t="s">
        <v>144</v>
      </c>
      <c r="E230" s="115" t="s">
        <v>103</v>
      </c>
      <c r="F230" s="154" t="s">
        <v>145</v>
      </c>
      <c r="G230" s="116" t="s">
        <v>146</v>
      </c>
      <c r="H230" s="117" t="s">
        <v>147</v>
      </c>
    </row>
    <row r="231" spans="1:8" ht="21" customHeight="1" x14ac:dyDescent="0.2">
      <c r="A231" s="119">
        <v>23020105</v>
      </c>
      <c r="B231" s="120" t="s">
        <v>196</v>
      </c>
      <c r="C231" s="121">
        <v>110000000</v>
      </c>
      <c r="D231" s="218">
        <v>0</v>
      </c>
      <c r="E231" s="200">
        <v>0</v>
      </c>
      <c r="F231" s="122">
        <v>0</v>
      </c>
      <c r="G231" s="122">
        <v>290000000</v>
      </c>
      <c r="H231" s="202">
        <f>C231+G231</f>
        <v>400000000</v>
      </c>
    </row>
    <row r="232" spans="1:8" ht="12.75" x14ac:dyDescent="0.2">
      <c r="A232" s="219" t="s">
        <v>153</v>
      </c>
      <c r="B232" s="219"/>
      <c r="C232" s="182">
        <f>SUM(C231)</f>
        <v>110000000</v>
      </c>
      <c r="D232" s="182">
        <f t="shared" ref="D232:H232" si="21">SUM(D231)</f>
        <v>0</v>
      </c>
      <c r="E232" s="182">
        <f t="shared" si="21"/>
        <v>0</v>
      </c>
      <c r="F232" s="182">
        <f t="shared" si="21"/>
        <v>0</v>
      </c>
      <c r="G232" s="182">
        <f t="shared" si="21"/>
        <v>290000000</v>
      </c>
      <c r="H232" s="182">
        <f t="shared" si="21"/>
        <v>400000000</v>
      </c>
    </row>
    <row r="233" spans="1:8" ht="12.75" x14ac:dyDescent="0.2">
      <c r="A233" s="100"/>
      <c r="B233" s="220"/>
      <c r="C233" s="220"/>
      <c r="D233" s="220"/>
      <c r="E233" s="220"/>
      <c r="F233" s="220"/>
      <c r="G233" s="220"/>
      <c r="H233" s="165"/>
    </row>
    <row r="234" spans="1:8" ht="12.75" x14ac:dyDescent="0.2">
      <c r="A234" s="100"/>
      <c r="B234" s="220"/>
      <c r="C234" s="220"/>
      <c r="D234" s="220"/>
      <c r="E234" s="220"/>
      <c r="F234" s="220"/>
      <c r="G234" s="220"/>
      <c r="H234" s="104" t="s">
        <v>197</v>
      </c>
    </row>
    <row r="235" spans="1:8" ht="17.25" customHeight="1" x14ac:dyDescent="0.2">
      <c r="A235" s="111" t="s">
        <v>29</v>
      </c>
      <c r="B235" s="92"/>
      <c r="C235" s="93"/>
      <c r="D235" s="93"/>
      <c r="E235" s="93"/>
      <c r="F235" s="94"/>
      <c r="G235" s="93"/>
      <c r="H235" s="95"/>
    </row>
    <row r="236" spans="1:8" ht="16.5" customHeight="1" x14ac:dyDescent="0.2">
      <c r="A236" s="97" t="s">
        <v>132</v>
      </c>
      <c r="B236" s="98" t="s">
        <v>28</v>
      </c>
      <c r="C236" s="93"/>
      <c r="D236" s="93"/>
      <c r="E236" s="93"/>
      <c r="F236" s="94"/>
      <c r="G236" s="93"/>
      <c r="H236" s="95"/>
    </row>
    <row r="237" spans="1:8" ht="16.5" customHeight="1" x14ac:dyDescent="0.2">
      <c r="A237" s="97" t="s">
        <v>133</v>
      </c>
      <c r="B237" s="112" t="s">
        <v>198</v>
      </c>
      <c r="C237" s="112"/>
      <c r="D237" s="93"/>
      <c r="E237" s="93"/>
      <c r="F237" s="94"/>
      <c r="G237" s="93"/>
      <c r="H237" s="95"/>
    </row>
    <row r="238" spans="1:8" ht="17.100000000000001" customHeight="1" x14ac:dyDescent="0.2">
      <c r="A238" s="97" t="s">
        <v>135</v>
      </c>
      <c r="B238" s="98" t="s">
        <v>136</v>
      </c>
      <c r="C238" s="93"/>
      <c r="D238" s="93"/>
      <c r="E238" s="93"/>
      <c r="F238" s="94"/>
      <c r="G238" s="93"/>
      <c r="H238" s="95"/>
    </row>
    <row r="239" spans="1:8" ht="17.100000000000001" customHeight="1" x14ac:dyDescent="0.2">
      <c r="A239" s="97" t="s">
        <v>137</v>
      </c>
      <c r="B239" s="98" t="s">
        <v>138</v>
      </c>
      <c r="C239" s="93"/>
      <c r="D239" s="93"/>
      <c r="E239" s="93"/>
      <c r="F239" s="94"/>
      <c r="G239" s="93"/>
      <c r="H239" s="95"/>
    </row>
    <row r="240" spans="1:8" ht="17.100000000000001" customHeight="1" x14ac:dyDescent="0.2">
      <c r="A240" s="97" t="s">
        <v>139</v>
      </c>
      <c r="B240" s="98" t="s">
        <v>140</v>
      </c>
      <c r="C240" s="93"/>
      <c r="D240" s="93"/>
      <c r="E240" s="93"/>
      <c r="F240" s="94"/>
      <c r="G240" s="93"/>
      <c r="H240" s="95"/>
    </row>
    <row r="241" spans="1:8" ht="12" customHeight="1" x14ac:dyDescent="0.2"/>
    <row r="242" spans="1:8" ht="18.75" customHeight="1" x14ac:dyDescent="0.2">
      <c r="A242" s="221" t="s">
        <v>141</v>
      </c>
      <c r="B242" s="221"/>
      <c r="C242" s="221"/>
      <c r="D242" s="221"/>
      <c r="E242" s="221"/>
      <c r="F242" s="221"/>
      <c r="G242" s="221"/>
      <c r="H242" s="113"/>
    </row>
    <row r="243" spans="1:8" ht="9" customHeight="1" x14ac:dyDescent="0.2">
      <c r="A243" s="215"/>
      <c r="B243" s="215"/>
      <c r="C243" s="215"/>
      <c r="D243" s="215"/>
      <c r="E243" s="215"/>
      <c r="F243" s="216"/>
      <c r="G243" s="215"/>
      <c r="H243" s="113"/>
    </row>
    <row r="244" spans="1:8" s="118" customFormat="1" ht="36.75" customHeight="1" x14ac:dyDescent="0.2">
      <c r="A244" s="114" t="s">
        <v>142</v>
      </c>
      <c r="B244" s="115" t="s">
        <v>100</v>
      </c>
      <c r="C244" s="115" t="s">
        <v>143</v>
      </c>
      <c r="D244" s="115" t="s">
        <v>144</v>
      </c>
      <c r="E244" s="115" t="s">
        <v>103</v>
      </c>
      <c r="F244" s="154" t="s">
        <v>145</v>
      </c>
      <c r="G244" s="116" t="s">
        <v>146</v>
      </c>
      <c r="H244" s="117" t="s">
        <v>147</v>
      </c>
    </row>
    <row r="245" spans="1:8" ht="25.5" customHeight="1" x14ac:dyDescent="0.2">
      <c r="A245" s="119">
        <v>21020101</v>
      </c>
      <c r="B245" s="120" t="s">
        <v>199</v>
      </c>
      <c r="C245" s="121">
        <v>180000000</v>
      </c>
      <c r="D245" s="122">
        <v>143100000</v>
      </c>
      <c r="E245" s="200">
        <f t="shared" ref="E245:E246" si="22">C245-D245</f>
        <v>36900000</v>
      </c>
      <c r="F245" s="122">
        <v>0</v>
      </c>
      <c r="G245" s="122">
        <v>120000000</v>
      </c>
      <c r="H245" s="202">
        <f>C245+G245</f>
        <v>300000000</v>
      </c>
    </row>
    <row r="246" spans="1:8" ht="26.1" customHeight="1" x14ac:dyDescent="0.2">
      <c r="A246" s="119">
        <v>22021124</v>
      </c>
      <c r="B246" s="120" t="s">
        <v>200</v>
      </c>
      <c r="C246" s="121">
        <v>20000000</v>
      </c>
      <c r="D246" s="122">
        <v>13259800</v>
      </c>
      <c r="E246" s="200">
        <f t="shared" si="22"/>
        <v>6740200</v>
      </c>
      <c r="F246" s="122">
        <v>0</v>
      </c>
      <c r="G246" s="122">
        <v>5000000</v>
      </c>
      <c r="H246" s="202">
        <f>C246+G246</f>
        <v>25000000</v>
      </c>
    </row>
    <row r="247" spans="1:8" s="166" customFormat="1" ht="25.15" customHeight="1" x14ac:dyDescent="0.2">
      <c r="A247" s="123" t="s">
        <v>201</v>
      </c>
      <c r="B247" s="124"/>
      <c r="C247" s="125">
        <f t="shared" ref="C247:H247" si="23">SUM(C245:C246)</f>
        <v>200000000</v>
      </c>
      <c r="D247" s="126">
        <f t="shared" si="23"/>
        <v>156359800</v>
      </c>
      <c r="E247" s="126">
        <f t="shared" si="23"/>
        <v>43640200</v>
      </c>
      <c r="F247" s="126">
        <f t="shared" si="23"/>
        <v>0</v>
      </c>
      <c r="G247" s="125">
        <f t="shared" si="23"/>
        <v>125000000</v>
      </c>
      <c r="H247" s="125">
        <f t="shared" si="23"/>
        <v>325000000</v>
      </c>
    </row>
    <row r="248" spans="1:8" ht="12.75" x14ac:dyDescent="0.2">
      <c r="H248" s="103"/>
    </row>
    <row r="249" spans="1:8" ht="12.75" x14ac:dyDescent="0.2">
      <c r="H249" s="103"/>
    </row>
    <row r="250" spans="1:8" ht="12.75" x14ac:dyDescent="0.2">
      <c r="A250" s="111" t="s">
        <v>29</v>
      </c>
      <c r="B250" s="92"/>
      <c r="C250" s="93"/>
      <c r="D250" s="93"/>
      <c r="E250" s="93"/>
      <c r="F250" s="94"/>
      <c r="G250" s="93"/>
      <c r="H250" s="95"/>
    </row>
    <row r="251" spans="1:8" ht="12.75" x14ac:dyDescent="0.2">
      <c r="A251" s="97" t="s">
        <v>132</v>
      </c>
      <c r="B251" s="98" t="s">
        <v>28</v>
      </c>
      <c r="C251" s="93"/>
      <c r="D251" s="93"/>
      <c r="E251" s="93"/>
      <c r="F251" s="94"/>
      <c r="G251" s="93"/>
      <c r="H251" s="95"/>
    </row>
    <row r="252" spans="1:8" ht="12.75" x14ac:dyDescent="0.2">
      <c r="A252" s="97" t="s">
        <v>133</v>
      </c>
      <c r="B252" s="112" t="s">
        <v>198</v>
      </c>
      <c r="C252" s="112"/>
      <c r="D252" s="93"/>
      <c r="E252" s="93"/>
      <c r="F252" s="94"/>
      <c r="G252" s="93"/>
      <c r="H252" s="95"/>
    </row>
    <row r="253" spans="1:8" ht="12.75" x14ac:dyDescent="0.2">
      <c r="A253" s="97" t="s">
        <v>135</v>
      </c>
      <c r="B253" s="98" t="s">
        <v>136</v>
      </c>
      <c r="C253" s="93"/>
      <c r="D253" s="93"/>
      <c r="E253" s="93"/>
      <c r="F253" s="94"/>
      <c r="G253" s="93"/>
      <c r="H253" s="95"/>
    </row>
    <row r="254" spans="1:8" ht="12.75" x14ac:dyDescent="0.2">
      <c r="A254" s="97" t="s">
        <v>137</v>
      </c>
      <c r="B254" s="98" t="s">
        <v>189</v>
      </c>
      <c r="C254" s="93"/>
      <c r="D254" s="93"/>
      <c r="E254" s="93"/>
      <c r="F254" s="94"/>
      <c r="G254" s="93"/>
      <c r="H254" s="95"/>
    </row>
    <row r="255" spans="1:8" ht="12.75" x14ac:dyDescent="0.2">
      <c r="A255" s="97" t="s">
        <v>139</v>
      </c>
      <c r="B255" s="98" t="s">
        <v>140</v>
      </c>
      <c r="C255" s="93"/>
      <c r="D255" s="93"/>
      <c r="E255" s="93"/>
      <c r="F255" s="94"/>
      <c r="G255" s="93"/>
      <c r="H255" s="95"/>
    </row>
    <row r="256" spans="1:8" ht="12.75" x14ac:dyDescent="0.2"/>
    <row r="257" spans="1:8" ht="12.75" x14ac:dyDescent="0.2">
      <c r="A257" s="221" t="s">
        <v>110</v>
      </c>
      <c r="B257" s="221"/>
      <c r="C257" s="221"/>
      <c r="D257" s="221"/>
      <c r="E257" s="221"/>
      <c r="F257" s="221"/>
      <c r="G257" s="221"/>
      <c r="H257" s="113"/>
    </row>
    <row r="258" spans="1:8" ht="12.75" x14ac:dyDescent="0.2">
      <c r="A258" s="215"/>
      <c r="B258" s="215"/>
      <c r="C258" s="215"/>
      <c r="D258" s="215"/>
      <c r="E258" s="215"/>
      <c r="F258" s="216"/>
      <c r="G258" s="215"/>
      <c r="H258" s="113"/>
    </row>
    <row r="259" spans="1:8" ht="38.25" x14ac:dyDescent="0.2">
      <c r="A259" s="114" t="s">
        <v>142</v>
      </c>
      <c r="B259" s="115" t="s">
        <v>100</v>
      </c>
      <c r="C259" s="115" t="s">
        <v>143</v>
      </c>
      <c r="D259" s="115" t="s">
        <v>144</v>
      </c>
      <c r="E259" s="115" t="s">
        <v>103</v>
      </c>
      <c r="F259" s="154" t="s">
        <v>145</v>
      </c>
      <c r="G259" s="116" t="s">
        <v>146</v>
      </c>
      <c r="H259" s="117" t="s">
        <v>147</v>
      </c>
    </row>
    <row r="260" spans="1:8" ht="19.5" customHeight="1" x14ac:dyDescent="0.2">
      <c r="A260" s="171">
        <v>23010124</v>
      </c>
      <c r="B260" s="172" t="s">
        <v>202</v>
      </c>
      <c r="C260" s="173">
        <v>0</v>
      </c>
      <c r="D260" s="174">
        <v>10000000</v>
      </c>
      <c r="E260" s="175">
        <f t="shared" ref="E260" si="24">C260-D260</f>
        <v>-10000000</v>
      </c>
      <c r="F260" s="175">
        <v>0</v>
      </c>
      <c r="G260" s="175">
        <v>40000000</v>
      </c>
      <c r="H260" s="176">
        <f>C260+G260</f>
        <v>40000000</v>
      </c>
    </row>
    <row r="261" spans="1:8" ht="25.5" x14ac:dyDescent="0.2">
      <c r="A261" s="171">
        <v>23030129</v>
      </c>
      <c r="B261" s="222" t="s">
        <v>203</v>
      </c>
      <c r="C261" s="173">
        <v>0</v>
      </c>
      <c r="D261" s="174">
        <v>0</v>
      </c>
      <c r="E261" s="175">
        <v>0</v>
      </c>
      <c r="F261" s="175"/>
      <c r="G261" s="175">
        <v>195874649.83000001</v>
      </c>
      <c r="H261" s="176">
        <f>C261+G261</f>
        <v>195874649.83000001</v>
      </c>
    </row>
    <row r="262" spans="1:8" ht="22.5" customHeight="1" x14ac:dyDescent="0.2">
      <c r="A262" s="123" t="s">
        <v>201</v>
      </c>
      <c r="B262" s="124"/>
      <c r="C262" s="125">
        <f>SUM(C260:C261)</f>
        <v>0</v>
      </c>
      <c r="D262" s="125">
        <f t="shared" ref="D262:H262" si="25">SUM(D260:D261)</f>
        <v>10000000</v>
      </c>
      <c r="E262" s="125">
        <f t="shared" si="25"/>
        <v>-10000000</v>
      </c>
      <c r="F262" s="125">
        <f t="shared" si="25"/>
        <v>0</v>
      </c>
      <c r="G262" s="223">
        <f t="shared" si="25"/>
        <v>235874649.83000001</v>
      </c>
      <c r="H262" s="125">
        <f t="shared" si="25"/>
        <v>235874649.83000001</v>
      </c>
    </row>
    <row r="263" spans="1:8" ht="12.75" x14ac:dyDescent="0.2">
      <c r="H263" s="103"/>
    </row>
    <row r="264" spans="1:8" ht="12.75" x14ac:dyDescent="0.2">
      <c r="H264" s="103"/>
    </row>
    <row r="265" spans="1:8" ht="12.75" x14ac:dyDescent="0.2">
      <c r="H265" s="110"/>
    </row>
    <row r="266" spans="1:8" ht="12.75" x14ac:dyDescent="0.2">
      <c r="A266" s="100"/>
      <c r="B266" s="220"/>
      <c r="C266" s="220"/>
      <c r="D266" s="220"/>
      <c r="E266" s="220"/>
      <c r="F266" s="220"/>
      <c r="G266" s="220"/>
      <c r="H266" s="104" t="s">
        <v>204</v>
      </c>
    </row>
    <row r="267" spans="1:8" ht="18.75" customHeight="1" x14ac:dyDescent="0.2">
      <c r="A267" s="111" t="s">
        <v>31</v>
      </c>
      <c r="B267" s="92"/>
      <c r="C267" s="93"/>
      <c r="D267" s="93"/>
      <c r="E267" s="93"/>
      <c r="F267" s="94"/>
      <c r="G267" s="93"/>
      <c r="H267" s="95"/>
    </row>
    <row r="268" spans="1:8" ht="16.5" customHeight="1" x14ac:dyDescent="0.2">
      <c r="A268" s="97" t="s">
        <v>132</v>
      </c>
      <c r="B268" s="98" t="s">
        <v>30</v>
      </c>
      <c r="C268" s="93"/>
      <c r="D268" s="93"/>
      <c r="E268" s="93"/>
      <c r="F268" s="94"/>
      <c r="G268" s="93"/>
      <c r="H268" s="95"/>
    </row>
    <row r="269" spans="1:8" ht="16.5" customHeight="1" x14ac:dyDescent="0.2">
      <c r="A269" s="97" t="s">
        <v>133</v>
      </c>
      <c r="B269" s="112" t="s">
        <v>205</v>
      </c>
      <c r="C269" s="112"/>
      <c r="D269" s="93"/>
      <c r="E269" s="93"/>
      <c r="F269" s="94"/>
      <c r="G269" s="93"/>
      <c r="H269" s="95"/>
    </row>
    <row r="270" spans="1:8" ht="17.100000000000001" customHeight="1" x14ac:dyDescent="0.2">
      <c r="A270" s="97" t="s">
        <v>135</v>
      </c>
      <c r="B270" s="98" t="s">
        <v>136</v>
      </c>
      <c r="C270" s="93"/>
      <c r="D270" s="93"/>
      <c r="E270" s="93"/>
      <c r="F270" s="94"/>
      <c r="G270" s="93"/>
      <c r="H270" s="95"/>
    </row>
    <row r="271" spans="1:8" ht="17.100000000000001" customHeight="1" x14ac:dyDescent="0.2">
      <c r="A271" s="97" t="s">
        <v>137</v>
      </c>
      <c r="B271" s="98" t="s">
        <v>138</v>
      </c>
      <c r="C271" s="93"/>
      <c r="D271" s="93"/>
      <c r="E271" s="93"/>
      <c r="F271" s="94"/>
      <c r="G271" s="93"/>
      <c r="H271" s="95"/>
    </row>
    <row r="272" spans="1:8" ht="17.100000000000001" customHeight="1" x14ac:dyDescent="0.2">
      <c r="A272" s="97" t="s">
        <v>139</v>
      </c>
      <c r="B272" s="98" t="s">
        <v>140</v>
      </c>
      <c r="C272" s="93"/>
      <c r="D272" s="93"/>
      <c r="E272" s="93"/>
      <c r="F272" s="94"/>
      <c r="G272" s="93"/>
      <c r="H272" s="95"/>
    </row>
    <row r="273" spans="1:8" ht="12" customHeight="1" x14ac:dyDescent="0.2"/>
    <row r="274" spans="1:8" ht="18.75" customHeight="1" x14ac:dyDescent="0.2">
      <c r="A274" s="221" t="s">
        <v>141</v>
      </c>
      <c r="B274" s="221"/>
      <c r="C274" s="221"/>
      <c r="D274" s="221"/>
      <c r="E274" s="221"/>
      <c r="F274" s="221"/>
      <c r="G274" s="221"/>
      <c r="H274" s="113"/>
    </row>
    <row r="275" spans="1:8" ht="9" customHeight="1" x14ac:dyDescent="0.2">
      <c r="A275" s="215"/>
      <c r="B275" s="215"/>
      <c r="C275" s="215"/>
      <c r="D275" s="215"/>
      <c r="E275" s="215"/>
      <c r="F275" s="216"/>
      <c r="G275" s="215"/>
      <c r="H275" s="113"/>
    </row>
    <row r="276" spans="1:8" s="118" customFormat="1" ht="36.75" customHeight="1" x14ac:dyDescent="0.2">
      <c r="A276" s="114" t="s">
        <v>142</v>
      </c>
      <c r="B276" s="115" t="s">
        <v>100</v>
      </c>
      <c r="C276" s="115" t="s">
        <v>143</v>
      </c>
      <c r="D276" s="115" t="s">
        <v>144</v>
      </c>
      <c r="E276" s="115" t="s">
        <v>103</v>
      </c>
      <c r="F276" s="154" t="s">
        <v>145</v>
      </c>
      <c r="G276" s="116" t="s">
        <v>146</v>
      </c>
      <c r="H276" s="117" t="s">
        <v>147</v>
      </c>
    </row>
    <row r="277" spans="1:8" ht="25.5" customHeight="1" x14ac:dyDescent="0.2">
      <c r="A277" s="119">
        <v>22020901</v>
      </c>
      <c r="B277" s="120" t="s">
        <v>206</v>
      </c>
      <c r="C277" s="121">
        <v>4000</v>
      </c>
      <c r="D277" s="122">
        <v>4406.87</v>
      </c>
      <c r="E277" s="200">
        <f t="shared" ref="E277:E279" si="26">C277-D277</f>
        <v>-406.86999999999989</v>
      </c>
      <c r="F277" s="122">
        <v>6000</v>
      </c>
      <c r="G277" s="122">
        <v>0</v>
      </c>
      <c r="H277" s="202">
        <f>C277+F277</f>
        <v>10000</v>
      </c>
    </row>
    <row r="278" spans="1:8" ht="26.1" customHeight="1" x14ac:dyDescent="0.2">
      <c r="A278" s="119">
        <v>22020101</v>
      </c>
      <c r="B278" s="120" t="s">
        <v>207</v>
      </c>
      <c r="C278" s="121">
        <v>300000</v>
      </c>
      <c r="D278" s="122">
        <v>180000</v>
      </c>
      <c r="E278" s="200">
        <f t="shared" si="26"/>
        <v>120000</v>
      </c>
      <c r="F278" s="122">
        <v>200000</v>
      </c>
      <c r="G278" s="122">
        <v>0</v>
      </c>
      <c r="H278" s="202">
        <f t="shared" ref="H278:H279" si="27">C278+F278</f>
        <v>500000</v>
      </c>
    </row>
    <row r="279" spans="1:8" ht="26.1" customHeight="1" x14ac:dyDescent="0.2">
      <c r="A279" s="119">
        <v>22021062</v>
      </c>
      <c r="B279" s="120" t="s">
        <v>208</v>
      </c>
      <c r="C279" s="121">
        <v>1500000</v>
      </c>
      <c r="D279" s="122">
        <v>3500000</v>
      </c>
      <c r="E279" s="200">
        <f t="shared" si="26"/>
        <v>-2000000</v>
      </c>
      <c r="F279" s="122">
        <v>7000000</v>
      </c>
      <c r="G279" s="122">
        <v>0</v>
      </c>
      <c r="H279" s="202">
        <f t="shared" si="27"/>
        <v>8500000</v>
      </c>
    </row>
    <row r="280" spans="1:8" s="166" customFormat="1" ht="25.15" customHeight="1" x14ac:dyDescent="0.2">
      <c r="A280" s="123" t="s">
        <v>201</v>
      </c>
      <c r="B280" s="124"/>
      <c r="C280" s="125">
        <f>SUM(C277:C279)</f>
        <v>1804000</v>
      </c>
      <c r="D280" s="126">
        <f>SUM(D277:D279)</f>
        <v>3684406.87</v>
      </c>
      <c r="E280" s="126">
        <f t="shared" ref="E280:H280" si="28">SUM(E277:E279)</f>
        <v>-1880406.87</v>
      </c>
      <c r="F280" s="126">
        <f t="shared" si="28"/>
        <v>7206000</v>
      </c>
      <c r="G280" s="126">
        <f t="shared" si="28"/>
        <v>0</v>
      </c>
      <c r="H280" s="125">
        <f t="shared" si="28"/>
        <v>9010000</v>
      </c>
    </row>
    <row r="281" spans="1:8" s="166" customFormat="1" ht="25.15" customHeight="1" x14ac:dyDescent="0.2">
      <c r="A281" s="127"/>
      <c r="B281" s="127"/>
      <c r="C281" s="128"/>
      <c r="D281" s="129"/>
      <c r="E281" s="129"/>
      <c r="F281" s="164" t="s">
        <v>155</v>
      </c>
      <c r="G281" s="128"/>
      <c r="H281" s="128"/>
    </row>
    <row r="282" spans="1:8" ht="25.15" customHeight="1" x14ac:dyDescent="0.2">
      <c r="A282" s="163" t="s">
        <v>154</v>
      </c>
      <c r="F282" s="224"/>
      <c r="G282" s="101"/>
    </row>
    <row r="283" spans="1:8" ht="21.95" customHeight="1" x14ac:dyDescent="0.2">
      <c r="A283" s="100" t="s">
        <v>155</v>
      </c>
      <c r="B283" s="225" t="s">
        <v>209</v>
      </c>
      <c r="C283" s="225"/>
      <c r="D283" s="225"/>
      <c r="E283" s="225"/>
      <c r="F283" s="225"/>
      <c r="G283" s="225"/>
      <c r="H283" s="225"/>
    </row>
    <row r="284" spans="1:8" ht="12.75" x14ac:dyDescent="0.2">
      <c r="A284" s="100"/>
      <c r="B284" s="220"/>
      <c r="C284" s="220"/>
      <c r="D284" s="220"/>
      <c r="E284" s="220"/>
      <c r="F284" s="220"/>
      <c r="G284" s="220"/>
      <c r="H284" s="226"/>
    </row>
    <row r="285" spans="1:8" ht="12.75" x14ac:dyDescent="0.2">
      <c r="H285" s="226"/>
    </row>
    <row r="286" spans="1:8" ht="12.75" x14ac:dyDescent="0.2">
      <c r="H286" s="226"/>
    </row>
    <row r="287" spans="1:8" ht="12.75" x14ac:dyDescent="0.2">
      <c r="H287" s="226"/>
    </row>
    <row r="288" spans="1:8" ht="12.75" x14ac:dyDescent="0.2">
      <c r="H288" s="226"/>
    </row>
    <row r="289" spans="1:8" ht="12.75" x14ac:dyDescent="0.2">
      <c r="H289" s="226"/>
    </row>
    <row r="290" spans="1:8" ht="12.75" x14ac:dyDescent="0.2">
      <c r="H290" s="226"/>
    </row>
    <row r="291" spans="1:8" ht="12.75" x14ac:dyDescent="0.2">
      <c r="H291" s="226"/>
    </row>
    <row r="292" spans="1:8" ht="12.75" x14ac:dyDescent="0.2">
      <c r="H292" s="226"/>
    </row>
    <row r="293" spans="1:8" ht="12.75" x14ac:dyDescent="0.2">
      <c r="H293" s="226"/>
    </row>
    <row r="294" spans="1:8" ht="12.75" x14ac:dyDescent="0.2">
      <c r="H294" s="226"/>
    </row>
    <row r="295" spans="1:8" ht="12.75" x14ac:dyDescent="0.2">
      <c r="H295" s="226"/>
    </row>
    <row r="296" spans="1:8" ht="12.75" x14ac:dyDescent="0.2">
      <c r="H296" s="226"/>
    </row>
    <row r="297" spans="1:8" ht="12.75" x14ac:dyDescent="0.2">
      <c r="H297" s="226"/>
    </row>
    <row r="298" spans="1:8" ht="12.75" x14ac:dyDescent="0.2">
      <c r="H298" s="208" t="s">
        <v>210</v>
      </c>
    </row>
    <row r="299" spans="1:8" ht="17.25" customHeight="1" x14ac:dyDescent="0.2">
      <c r="A299" s="111" t="s">
        <v>33</v>
      </c>
      <c r="B299" s="92"/>
      <c r="C299" s="93"/>
      <c r="D299" s="93"/>
      <c r="E299" s="93"/>
      <c r="F299" s="94"/>
      <c r="G299" s="93"/>
      <c r="H299" s="95"/>
    </row>
    <row r="300" spans="1:8" ht="16.5" customHeight="1" x14ac:dyDescent="0.2">
      <c r="A300" s="97" t="s">
        <v>132</v>
      </c>
      <c r="B300" s="98" t="s">
        <v>32</v>
      </c>
      <c r="C300" s="93"/>
      <c r="D300" s="93"/>
      <c r="E300" s="93"/>
      <c r="F300" s="94"/>
      <c r="G300" s="93"/>
      <c r="H300" s="95"/>
    </row>
    <row r="301" spans="1:8" ht="16.5" customHeight="1" x14ac:dyDescent="0.2">
      <c r="A301" s="97" t="s">
        <v>133</v>
      </c>
      <c r="B301" s="112" t="s">
        <v>198</v>
      </c>
      <c r="C301" s="112"/>
      <c r="D301" s="93"/>
      <c r="E301" s="93"/>
      <c r="F301" s="94"/>
      <c r="G301" s="93"/>
      <c r="H301" s="95"/>
    </row>
    <row r="302" spans="1:8" ht="17.100000000000001" customHeight="1" x14ac:dyDescent="0.2">
      <c r="A302" s="97" t="s">
        <v>135</v>
      </c>
      <c r="B302" s="98" t="s">
        <v>136</v>
      </c>
      <c r="C302" s="93"/>
      <c r="D302" s="93"/>
      <c r="E302" s="93"/>
      <c r="F302" s="94"/>
      <c r="G302" s="93"/>
      <c r="H302" s="95"/>
    </row>
    <row r="303" spans="1:8" ht="17.100000000000001" customHeight="1" x14ac:dyDescent="0.2">
      <c r="A303" s="97" t="s">
        <v>137</v>
      </c>
      <c r="B303" s="98" t="s">
        <v>138</v>
      </c>
      <c r="C303" s="93"/>
      <c r="D303" s="93"/>
      <c r="E303" s="93"/>
      <c r="F303" s="94"/>
      <c r="G303" s="93"/>
      <c r="H303" s="95"/>
    </row>
    <row r="304" spans="1:8" ht="17.100000000000001" customHeight="1" x14ac:dyDescent="0.2">
      <c r="A304" s="97" t="s">
        <v>139</v>
      </c>
      <c r="B304" s="98" t="s">
        <v>140</v>
      </c>
      <c r="C304" s="93"/>
      <c r="D304" s="93"/>
      <c r="E304" s="93"/>
      <c r="F304" s="94"/>
      <c r="G304" s="93"/>
      <c r="H304" s="95"/>
    </row>
    <row r="305" spans="1:8" ht="12" customHeight="1" x14ac:dyDescent="0.2"/>
    <row r="306" spans="1:8" ht="18.75" customHeight="1" x14ac:dyDescent="0.2">
      <c r="A306" s="221" t="s">
        <v>141</v>
      </c>
      <c r="B306" s="221"/>
      <c r="C306" s="221"/>
      <c r="D306" s="221"/>
      <c r="E306" s="221"/>
      <c r="F306" s="221"/>
      <c r="G306" s="221"/>
      <c r="H306" s="113"/>
    </row>
    <row r="307" spans="1:8" ht="9" customHeight="1" x14ac:dyDescent="0.2">
      <c r="A307" s="215"/>
      <c r="B307" s="215"/>
      <c r="C307" s="215"/>
      <c r="D307" s="215"/>
      <c r="E307" s="215"/>
      <c r="F307" s="216"/>
      <c r="G307" s="215"/>
      <c r="H307" s="113"/>
    </row>
    <row r="308" spans="1:8" s="118" customFormat="1" ht="36.75" customHeight="1" x14ac:dyDescent="0.2">
      <c r="A308" s="114" t="s">
        <v>142</v>
      </c>
      <c r="B308" s="115" t="s">
        <v>100</v>
      </c>
      <c r="C308" s="115" t="s">
        <v>143</v>
      </c>
      <c r="D308" s="115" t="s">
        <v>144</v>
      </c>
      <c r="E308" s="115" t="s">
        <v>103</v>
      </c>
      <c r="F308" s="154" t="s">
        <v>145</v>
      </c>
      <c r="G308" s="116" t="s">
        <v>146</v>
      </c>
      <c r="H308" s="117" t="s">
        <v>147</v>
      </c>
    </row>
    <row r="309" spans="1:8" ht="16.5" customHeight="1" x14ac:dyDescent="0.2">
      <c r="A309" s="119">
        <v>22020101</v>
      </c>
      <c r="B309" s="120" t="s">
        <v>211</v>
      </c>
      <c r="C309" s="121">
        <v>1000000</v>
      </c>
      <c r="D309" s="122">
        <v>676450</v>
      </c>
      <c r="E309" s="200">
        <f t="shared" ref="E309:E317" si="29">C309-D309</f>
        <v>323550</v>
      </c>
      <c r="F309" s="122">
        <v>0</v>
      </c>
      <c r="G309" s="122">
        <v>500000</v>
      </c>
      <c r="H309" s="202">
        <f>C309+G309</f>
        <v>1500000</v>
      </c>
    </row>
    <row r="310" spans="1:8" ht="16.5" customHeight="1" x14ac:dyDescent="0.2">
      <c r="A310" s="119">
        <v>22020102</v>
      </c>
      <c r="B310" s="120" t="s">
        <v>212</v>
      </c>
      <c r="C310" s="121">
        <v>1500000</v>
      </c>
      <c r="D310" s="122">
        <v>3050000</v>
      </c>
      <c r="E310" s="200">
        <f t="shared" si="29"/>
        <v>-1550000</v>
      </c>
      <c r="F310" s="122">
        <v>0</v>
      </c>
      <c r="G310" s="122">
        <v>4000000</v>
      </c>
      <c r="H310" s="202">
        <f t="shared" ref="H310:H317" si="30">C310+G310</f>
        <v>5500000</v>
      </c>
    </row>
    <row r="311" spans="1:8" ht="18.75" customHeight="1" x14ac:dyDescent="0.2">
      <c r="A311" s="119">
        <v>22020401</v>
      </c>
      <c r="B311" s="120" t="s">
        <v>213</v>
      </c>
      <c r="C311" s="121">
        <v>500000</v>
      </c>
      <c r="D311" s="122">
        <v>540000</v>
      </c>
      <c r="E311" s="200">
        <f t="shared" si="29"/>
        <v>-40000</v>
      </c>
      <c r="F311" s="122">
        <v>0</v>
      </c>
      <c r="G311" s="200">
        <v>300000</v>
      </c>
      <c r="H311" s="202">
        <f t="shared" si="30"/>
        <v>800000</v>
      </c>
    </row>
    <row r="312" spans="1:8" ht="25.5" customHeight="1" x14ac:dyDescent="0.2">
      <c r="A312" s="119">
        <v>22020402</v>
      </c>
      <c r="B312" s="120" t="s">
        <v>176</v>
      </c>
      <c r="C312" s="121">
        <v>600000</v>
      </c>
      <c r="D312" s="122">
        <v>688000</v>
      </c>
      <c r="E312" s="200">
        <f t="shared" si="29"/>
        <v>-88000</v>
      </c>
      <c r="F312" s="122">
        <v>0</v>
      </c>
      <c r="G312" s="200">
        <v>500000</v>
      </c>
      <c r="H312" s="202">
        <f t="shared" si="30"/>
        <v>1100000</v>
      </c>
    </row>
    <row r="313" spans="1:8" ht="17.25" customHeight="1" x14ac:dyDescent="0.2">
      <c r="A313" s="119">
        <v>22020403</v>
      </c>
      <c r="B313" s="120" t="s">
        <v>177</v>
      </c>
      <c r="C313" s="121">
        <v>1500000</v>
      </c>
      <c r="D313" s="122">
        <v>1135000</v>
      </c>
      <c r="E313" s="200">
        <f t="shared" si="29"/>
        <v>365000</v>
      </c>
      <c r="F313" s="122">
        <v>0</v>
      </c>
      <c r="G313" s="200">
        <v>500000</v>
      </c>
      <c r="H313" s="202">
        <f t="shared" si="30"/>
        <v>2000000</v>
      </c>
    </row>
    <row r="314" spans="1:8" ht="20.25" customHeight="1" x14ac:dyDescent="0.2">
      <c r="A314" s="119">
        <v>22020404</v>
      </c>
      <c r="B314" s="120" t="s">
        <v>150</v>
      </c>
      <c r="C314" s="121">
        <v>500000</v>
      </c>
      <c r="D314" s="122">
        <v>760000</v>
      </c>
      <c r="E314" s="200">
        <f t="shared" si="29"/>
        <v>-260000</v>
      </c>
      <c r="F314" s="122">
        <v>0</v>
      </c>
      <c r="G314" s="200">
        <v>500000</v>
      </c>
      <c r="H314" s="202">
        <f t="shared" si="30"/>
        <v>1000000</v>
      </c>
    </row>
    <row r="315" spans="1:8" ht="20.25" customHeight="1" x14ac:dyDescent="0.2">
      <c r="A315" s="119">
        <v>22020605</v>
      </c>
      <c r="B315" s="120" t="s">
        <v>194</v>
      </c>
      <c r="C315" s="121">
        <v>100000</v>
      </c>
      <c r="D315" s="122">
        <v>98000</v>
      </c>
      <c r="E315" s="200">
        <f t="shared" si="29"/>
        <v>2000</v>
      </c>
      <c r="F315" s="122">
        <v>0</v>
      </c>
      <c r="G315" s="200">
        <v>200000</v>
      </c>
      <c r="H315" s="202">
        <f t="shared" si="30"/>
        <v>300000</v>
      </c>
    </row>
    <row r="316" spans="1:8" ht="17.25" customHeight="1" x14ac:dyDescent="0.2">
      <c r="A316" s="119">
        <v>22020801</v>
      </c>
      <c r="B316" s="120" t="s">
        <v>214</v>
      </c>
      <c r="C316" s="121">
        <v>500000</v>
      </c>
      <c r="D316" s="122">
        <v>860000</v>
      </c>
      <c r="E316" s="200">
        <f t="shared" si="29"/>
        <v>-360000</v>
      </c>
      <c r="F316" s="122">
        <v>0</v>
      </c>
      <c r="G316" s="200">
        <v>1000000</v>
      </c>
      <c r="H316" s="202">
        <f t="shared" si="30"/>
        <v>1500000</v>
      </c>
    </row>
    <row r="317" spans="1:8" ht="15.75" customHeight="1" x14ac:dyDescent="0.2">
      <c r="A317" s="119">
        <v>22020803</v>
      </c>
      <c r="B317" s="120" t="s">
        <v>215</v>
      </c>
      <c r="C317" s="121">
        <v>700000</v>
      </c>
      <c r="D317" s="122">
        <v>691250</v>
      </c>
      <c r="E317" s="200">
        <f t="shared" si="29"/>
        <v>8750</v>
      </c>
      <c r="F317" s="122">
        <v>0</v>
      </c>
      <c r="G317" s="200">
        <v>800000</v>
      </c>
      <c r="H317" s="202">
        <f t="shared" si="30"/>
        <v>1500000</v>
      </c>
    </row>
    <row r="318" spans="1:8" s="166" customFormat="1" ht="25.15" customHeight="1" x14ac:dyDescent="0.2">
      <c r="A318" s="123" t="s">
        <v>201</v>
      </c>
      <c r="B318" s="124"/>
      <c r="C318" s="125">
        <f t="shared" ref="C318:H318" si="31">SUM(C309:C317)</f>
        <v>6900000</v>
      </c>
      <c r="D318" s="126">
        <f t="shared" si="31"/>
        <v>8498700</v>
      </c>
      <c r="E318" s="126">
        <f t="shared" si="31"/>
        <v>-1598700</v>
      </c>
      <c r="F318" s="126">
        <f t="shared" si="31"/>
        <v>0</v>
      </c>
      <c r="G318" s="125">
        <f t="shared" si="31"/>
        <v>8300000</v>
      </c>
      <c r="H318" s="125">
        <f t="shared" si="31"/>
        <v>15200000</v>
      </c>
    </row>
    <row r="319" spans="1:8" ht="25.15" customHeight="1" x14ac:dyDescent="0.2">
      <c r="A319" s="163"/>
      <c r="F319" s="224"/>
      <c r="G319" s="101"/>
    </row>
    <row r="320" spans="1:8" ht="12.75" x14ac:dyDescent="0.2">
      <c r="A320" s="100"/>
      <c r="B320" s="136"/>
      <c r="C320" s="136"/>
      <c r="D320" s="136"/>
      <c r="E320" s="136"/>
      <c r="F320" s="136"/>
      <c r="G320" s="136"/>
      <c r="H320" s="226"/>
    </row>
    <row r="321" spans="1:8" ht="12.75" x14ac:dyDescent="0.2">
      <c r="B321" s="136"/>
      <c r="C321" s="136"/>
      <c r="D321" s="136"/>
      <c r="E321" s="136"/>
      <c r="F321" s="136"/>
      <c r="G321" s="136"/>
      <c r="H321" s="226"/>
    </row>
    <row r="322" spans="1:8" ht="12.75" x14ac:dyDescent="0.2">
      <c r="B322" s="136"/>
      <c r="C322" s="136"/>
      <c r="D322" s="136"/>
      <c r="E322" s="136"/>
      <c r="F322" s="136"/>
      <c r="G322" s="136"/>
      <c r="H322" s="226"/>
    </row>
    <row r="323" spans="1:8" ht="12.75" x14ac:dyDescent="0.2">
      <c r="B323" s="136"/>
      <c r="C323" s="136"/>
      <c r="D323" s="136"/>
      <c r="E323" s="136"/>
      <c r="F323" s="136"/>
      <c r="G323" s="136"/>
      <c r="H323" s="226"/>
    </row>
    <row r="324" spans="1:8" ht="12.75" x14ac:dyDescent="0.2">
      <c r="B324" s="136"/>
      <c r="C324" s="136"/>
      <c r="D324" s="136"/>
      <c r="E324" s="136"/>
      <c r="F324" s="136"/>
      <c r="G324" s="136"/>
      <c r="H324" s="226"/>
    </row>
    <row r="325" spans="1:8" ht="12.75" x14ac:dyDescent="0.2">
      <c r="B325" s="136"/>
      <c r="C325" s="136"/>
      <c r="D325" s="136"/>
      <c r="E325" s="136"/>
      <c r="F325" s="136"/>
      <c r="G325" s="136"/>
      <c r="H325" s="226"/>
    </row>
    <row r="326" spans="1:8" ht="12.75" x14ac:dyDescent="0.2">
      <c r="B326" s="220"/>
      <c r="C326" s="220"/>
      <c r="D326" s="220"/>
      <c r="E326" s="220"/>
      <c r="F326" s="220"/>
      <c r="G326" s="220"/>
      <c r="H326" s="226"/>
    </row>
    <row r="327" spans="1:8" ht="12.75" x14ac:dyDescent="0.2">
      <c r="H327" s="103"/>
    </row>
    <row r="328" spans="1:8" ht="12.75" x14ac:dyDescent="0.2"/>
    <row r="329" spans="1:8" ht="13.5" customHeight="1" x14ac:dyDescent="0.2">
      <c r="H329" s="110"/>
    </row>
    <row r="330" spans="1:8" ht="13.5" customHeight="1" x14ac:dyDescent="0.2">
      <c r="H330" s="110"/>
    </row>
    <row r="331" spans="1:8" ht="13.5" customHeight="1" x14ac:dyDescent="0.2">
      <c r="H331" s="110" t="s">
        <v>216</v>
      </c>
    </row>
    <row r="332" spans="1:8" ht="15.75" customHeight="1" x14ac:dyDescent="0.2">
      <c r="A332" s="91" t="s">
        <v>35</v>
      </c>
      <c r="B332" s="131"/>
      <c r="C332" s="132"/>
      <c r="D332" s="132"/>
      <c r="E332" s="132"/>
      <c r="F332" s="133"/>
      <c r="G332" s="132"/>
      <c r="H332" s="132"/>
    </row>
    <row r="333" spans="1:8" ht="14.25" customHeight="1" x14ac:dyDescent="0.2">
      <c r="A333" s="97" t="s">
        <v>132</v>
      </c>
      <c r="B333" s="98" t="s">
        <v>34</v>
      </c>
      <c r="C333" s="134"/>
      <c r="D333" s="113"/>
      <c r="E333" s="113"/>
      <c r="F333" s="135"/>
      <c r="G333" s="113"/>
      <c r="H333" s="113"/>
    </row>
    <row r="334" spans="1:8" ht="18" customHeight="1" x14ac:dyDescent="0.2">
      <c r="A334" s="97" t="s">
        <v>133</v>
      </c>
      <c r="B334" s="99" t="s">
        <v>217</v>
      </c>
      <c r="C334" s="99"/>
      <c r="D334" s="113"/>
      <c r="E334" s="113"/>
      <c r="F334" s="135"/>
      <c r="G334" s="113"/>
      <c r="H334" s="113"/>
    </row>
    <row r="335" spans="1:8" ht="18" customHeight="1" x14ac:dyDescent="0.2">
      <c r="A335" s="97" t="s">
        <v>135</v>
      </c>
      <c r="B335" s="98" t="s">
        <v>136</v>
      </c>
      <c r="C335" s="134"/>
      <c r="D335" s="113"/>
      <c r="E335" s="113"/>
      <c r="F335" s="135"/>
      <c r="G335" s="113"/>
      <c r="H335" s="113"/>
    </row>
    <row r="336" spans="1:8" ht="18" customHeight="1" x14ac:dyDescent="0.2">
      <c r="A336" s="97" t="s">
        <v>137</v>
      </c>
      <c r="B336" s="98" t="s">
        <v>138</v>
      </c>
      <c r="C336" s="134"/>
      <c r="D336" s="113"/>
      <c r="E336" s="113"/>
      <c r="F336" s="135"/>
      <c r="G336" s="113"/>
      <c r="H336" s="113"/>
    </row>
    <row r="337" spans="1:8" ht="18" customHeight="1" x14ac:dyDescent="0.2">
      <c r="A337" s="97" t="s">
        <v>139</v>
      </c>
      <c r="B337" s="98" t="s">
        <v>140</v>
      </c>
      <c r="C337" s="134"/>
      <c r="D337" s="113"/>
      <c r="E337" s="113"/>
      <c r="F337" s="135"/>
      <c r="G337" s="113"/>
      <c r="H337" s="113"/>
    </row>
    <row r="338" spans="1:8" ht="6.75" customHeight="1" x14ac:dyDescent="0.2">
      <c r="G338" s="185"/>
    </row>
    <row r="339" spans="1:8" ht="18" customHeight="1" x14ac:dyDescent="0.2">
      <c r="A339" s="167" t="s">
        <v>141</v>
      </c>
      <c r="B339" s="167"/>
      <c r="C339" s="167"/>
      <c r="D339" s="167"/>
      <c r="E339" s="167"/>
      <c r="F339" s="167"/>
      <c r="G339" s="167"/>
      <c r="H339" s="113"/>
    </row>
    <row r="340" spans="1:8" ht="8.25" customHeight="1" x14ac:dyDescent="0.2">
      <c r="A340" s="215"/>
      <c r="B340" s="215"/>
      <c r="C340" s="215"/>
      <c r="D340" s="215"/>
      <c r="E340" s="215"/>
      <c r="F340" s="216"/>
      <c r="G340" s="215"/>
      <c r="H340" s="113"/>
    </row>
    <row r="341" spans="1:8" s="118" customFormat="1" ht="36.75" customHeight="1" x14ac:dyDescent="0.2">
      <c r="A341" s="114" t="s">
        <v>142</v>
      </c>
      <c r="B341" s="115" t="s">
        <v>100</v>
      </c>
      <c r="C341" s="115" t="s">
        <v>143</v>
      </c>
      <c r="D341" s="115" t="s">
        <v>144</v>
      </c>
      <c r="E341" s="115" t="s">
        <v>103</v>
      </c>
      <c r="F341" s="154" t="s">
        <v>145</v>
      </c>
      <c r="G341" s="116" t="s">
        <v>146</v>
      </c>
      <c r="H341" s="117" t="s">
        <v>147</v>
      </c>
    </row>
    <row r="342" spans="1:8" s="118" customFormat="1" ht="23.25" customHeight="1" x14ac:dyDescent="0.2">
      <c r="A342" s="119">
        <v>22020403</v>
      </c>
      <c r="B342" s="120" t="s">
        <v>177</v>
      </c>
      <c r="C342" s="121">
        <v>1000000</v>
      </c>
      <c r="D342" s="122">
        <v>434500</v>
      </c>
      <c r="E342" s="200">
        <f t="shared" ref="E342:E345" si="32">C342-D342</f>
        <v>565500</v>
      </c>
      <c r="F342" s="122">
        <v>0</v>
      </c>
      <c r="G342" s="122">
        <v>500000</v>
      </c>
      <c r="H342" s="202">
        <f>C342+G342</f>
        <v>1500000</v>
      </c>
    </row>
    <row r="343" spans="1:8" ht="24" customHeight="1" x14ac:dyDescent="0.2">
      <c r="A343" s="119">
        <v>22020404</v>
      </c>
      <c r="B343" s="120" t="s">
        <v>150</v>
      </c>
      <c r="C343" s="121">
        <v>500000</v>
      </c>
      <c r="D343" s="122">
        <v>387500</v>
      </c>
      <c r="E343" s="200">
        <f t="shared" si="32"/>
        <v>112500</v>
      </c>
      <c r="F343" s="122">
        <v>0</v>
      </c>
      <c r="G343" s="122">
        <v>500000</v>
      </c>
      <c r="H343" s="202">
        <f t="shared" ref="H343:H345" si="33">C343+G343</f>
        <v>1000000</v>
      </c>
    </row>
    <row r="344" spans="1:8" ht="24" customHeight="1" x14ac:dyDescent="0.2">
      <c r="A344" s="119">
        <v>22020901</v>
      </c>
      <c r="B344" s="120" t="s">
        <v>206</v>
      </c>
      <c r="C344" s="121">
        <v>70000</v>
      </c>
      <c r="D344" s="122">
        <v>37189.769999999997</v>
      </c>
      <c r="E344" s="200">
        <f t="shared" si="32"/>
        <v>32810.230000000003</v>
      </c>
      <c r="F344" s="122">
        <v>0</v>
      </c>
      <c r="G344" s="122">
        <v>30000</v>
      </c>
      <c r="H344" s="202">
        <f t="shared" si="33"/>
        <v>100000</v>
      </c>
    </row>
    <row r="345" spans="1:8" ht="24" customHeight="1" x14ac:dyDescent="0.2">
      <c r="A345" s="119">
        <v>22021122</v>
      </c>
      <c r="B345" s="120" t="s">
        <v>218</v>
      </c>
      <c r="C345" s="121">
        <v>15000000</v>
      </c>
      <c r="D345" s="122">
        <v>10000000</v>
      </c>
      <c r="E345" s="200">
        <f t="shared" si="32"/>
        <v>5000000</v>
      </c>
      <c r="F345" s="122">
        <v>0</v>
      </c>
      <c r="G345" s="122">
        <v>18000000</v>
      </c>
      <c r="H345" s="202">
        <f t="shared" si="33"/>
        <v>33000000</v>
      </c>
    </row>
    <row r="346" spans="1:8" s="166" customFormat="1" ht="26.1" customHeight="1" x14ac:dyDescent="0.2">
      <c r="A346" s="123" t="s">
        <v>201</v>
      </c>
      <c r="B346" s="124"/>
      <c r="C346" s="125">
        <f t="shared" ref="C346:H346" si="34">SUM(C343:C345)</f>
        <v>15570000</v>
      </c>
      <c r="D346" s="126">
        <f t="shared" si="34"/>
        <v>10424689.77</v>
      </c>
      <c r="E346" s="126">
        <f t="shared" si="34"/>
        <v>5145310.2300000004</v>
      </c>
      <c r="F346" s="126">
        <f>SUM(F342:F345)</f>
        <v>0</v>
      </c>
      <c r="G346" s="126">
        <f>SUM(G342:G345)</f>
        <v>19030000</v>
      </c>
      <c r="H346" s="125">
        <f t="shared" si="34"/>
        <v>34100000</v>
      </c>
    </row>
    <row r="347" spans="1:8" s="166" customFormat="1" ht="26.1" customHeight="1" x14ac:dyDescent="0.2">
      <c r="A347" s="163"/>
      <c r="B347" s="147"/>
      <c r="C347" s="96"/>
      <c r="D347" s="96"/>
      <c r="E347" s="96"/>
      <c r="F347" s="164"/>
      <c r="G347" s="101"/>
      <c r="H347" s="130"/>
    </row>
    <row r="348" spans="1:8" s="166" customFormat="1" ht="12.75" x14ac:dyDescent="0.2">
      <c r="A348" s="100"/>
      <c r="B348" s="220"/>
      <c r="C348" s="220"/>
      <c r="D348" s="220"/>
      <c r="E348" s="220"/>
      <c r="F348" s="220"/>
      <c r="G348" s="220"/>
      <c r="H348" s="103"/>
    </row>
    <row r="349" spans="1:8" s="166" customFormat="1" ht="12.75" x14ac:dyDescent="0.2">
      <c r="A349" s="100"/>
      <c r="B349" s="220"/>
      <c r="C349" s="220"/>
      <c r="D349" s="220"/>
      <c r="E349" s="220"/>
      <c r="F349" s="220"/>
      <c r="G349" s="220"/>
      <c r="H349" s="103"/>
    </row>
    <row r="350" spans="1:8" s="166" customFormat="1" ht="12.75" x14ac:dyDescent="0.2">
      <c r="A350" s="100"/>
      <c r="B350" s="220"/>
      <c r="C350" s="220"/>
      <c r="D350" s="220"/>
      <c r="E350" s="220"/>
      <c r="F350" s="220"/>
      <c r="G350" s="220"/>
      <c r="H350" s="103"/>
    </row>
    <row r="351" spans="1:8" s="166" customFormat="1" ht="12.75" x14ac:dyDescent="0.2">
      <c r="A351" s="100"/>
      <c r="B351" s="220"/>
      <c r="C351" s="220"/>
      <c r="D351" s="220"/>
      <c r="E351" s="220"/>
      <c r="F351" s="220"/>
      <c r="G351" s="220"/>
      <c r="H351" s="103"/>
    </row>
    <row r="352" spans="1:8" s="166" customFormat="1" ht="12.75" x14ac:dyDescent="0.2">
      <c r="A352" s="100"/>
      <c r="B352" s="220"/>
      <c r="C352" s="220"/>
      <c r="D352" s="220"/>
      <c r="E352" s="220"/>
      <c r="F352" s="220"/>
      <c r="G352" s="220"/>
      <c r="H352" s="103"/>
    </row>
    <row r="353" spans="1:8" s="166" customFormat="1" ht="12.75" x14ac:dyDescent="0.2">
      <c r="A353" s="100"/>
      <c r="B353" s="220"/>
      <c r="C353" s="220"/>
      <c r="D353" s="220"/>
      <c r="E353" s="220"/>
      <c r="F353" s="220"/>
      <c r="G353" s="220"/>
      <c r="H353" s="103"/>
    </row>
    <row r="354" spans="1:8" s="166" customFormat="1" ht="12.75" x14ac:dyDescent="0.2">
      <c r="A354" s="100"/>
      <c r="B354" s="220"/>
      <c r="C354" s="220"/>
      <c r="D354" s="220"/>
      <c r="E354" s="220"/>
      <c r="F354" s="220"/>
      <c r="G354" s="220"/>
      <c r="H354" s="103"/>
    </row>
    <row r="355" spans="1:8" s="166" customFormat="1" ht="12.75" x14ac:dyDescent="0.2">
      <c r="A355" s="100"/>
      <c r="B355" s="220"/>
      <c r="C355" s="220"/>
      <c r="D355" s="220"/>
      <c r="E355" s="220"/>
      <c r="F355" s="220"/>
      <c r="G355" s="220"/>
      <c r="H355" s="103"/>
    </row>
    <row r="356" spans="1:8" s="166" customFormat="1" ht="12.75" x14ac:dyDescent="0.2">
      <c r="A356" s="100"/>
      <c r="B356" s="220"/>
      <c r="C356" s="220"/>
      <c r="D356" s="220"/>
      <c r="E356" s="220"/>
      <c r="F356" s="220"/>
      <c r="G356" s="220"/>
      <c r="H356" s="103"/>
    </row>
    <row r="357" spans="1:8" s="166" customFormat="1" ht="12.75" x14ac:dyDescent="0.2">
      <c r="A357" s="100"/>
      <c r="B357" s="220"/>
      <c r="C357" s="220"/>
      <c r="D357" s="220"/>
      <c r="E357" s="220"/>
      <c r="F357" s="220"/>
      <c r="G357" s="220"/>
      <c r="H357" s="103"/>
    </row>
    <row r="358" spans="1:8" s="166" customFormat="1" ht="12.75" x14ac:dyDescent="0.2">
      <c r="A358" s="100"/>
      <c r="B358" s="220"/>
      <c r="C358" s="220"/>
      <c r="D358" s="220"/>
      <c r="E358" s="220"/>
      <c r="F358" s="220"/>
      <c r="G358" s="220"/>
      <c r="H358" s="103"/>
    </row>
    <row r="359" spans="1:8" s="166" customFormat="1" ht="12.75" x14ac:dyDescent="0.2">
      <c r="A359" s="100"/>
      <c r="B359" s="220"/>
      <c r="C359" s="220"/>
      <c r="D359" s="220"/>
      <c r="E359" s="220"/>
      <c r="F359" s="220"/>
      <c r="G359" s="220"/>
      <c r="H359" s="103"/>
    </row>
    <row r="360" spans="1:8" s="166" customFormat="1" ht="12.75" x14ac:dyDescent="0.2">
      <c r="A360" s="100"/>
      <c r="B360" s="220"/>
      <c r="C360" s="220"/>
      <c r="D360" s="220"/>
      <c r="E360" s="220"/>
      <c r="F360" s="220"/>
      <c r="G360" s="220"/>
      <c r="H360" s="103"/>
    </row>
    <row r="361" spans="1:8" s="166" customFormat="1" ht="12.75" x14ac:dyDescent="0.2">
      <c r="A361" s="100"/>
      <c r="B361" s="220"/>
      <c r="C361" s="220"/>
      <c r="D361" s="220"/>
      <c r="E361" s="220"/>
      <c r="F361" s="220"/>
      <c r="G361" s="220"/>
    </row>
    <row r="362" spans="1:8" s="166" customFormat="1" ht="12.75" x14ac:dyDescent="0.2">
      <c r="A362" s="100"/>
      <c r="B362" s="220"/>
      <c r="C362" s="220"/>
      <c r="D362" s="220"/>
      <c r="E362" s="220"/>
      <c r="F362" s="220"/>
      <c r="G362" s="220"/>
      <c r="H362" s="110"/>
    </row>
    <row r="363" spans="1:8" s="166" customFormat="1" ht="12.75" x14ac:dyDescent="0.2">
      <c r="A363" s="100"/>
      <c r="B363" s="220"/>
      <c r="C363" s="220"/>
      <c r="D363" s="220"/>
      <c r="E363" s="220"/>
      <c r="F363" s="220"/>
      <c r="G363" s="220"/>
      <c r="H363" s="110"/>
    </row>
    <row r="364" spans="1:8" s="166" customFormat="1" ht="12.75" x14ac:dyDescent="0.2">
      <c r="A364" s="100"/>
      <c r="B364" s="220"/>
      <c r="C364" s="220"/>
      <c r="D364" s="220"/>
      <c r="E364" s="220"/>
      <c r="F364" s="220"/>
      <c r="G364" s="220"/>
      <c r="H364" s="110"/>
    </row>
    <row r="365" spans="1:8" s="166" customFormat="1" ht="12.75" x14ac:dyDescent="0.2">
      <c r="A365" s="100"/>
      <c r="B365" s="220"/>
      <c r="C365" s="220"/>
      <c r="D365" s="220"/>
      <c r="E365" s="220"/>
      <c r="F365" s="220"/>
      <c r="G365" s="220"/>
      <c r="H365" s="110" t="s">
        <v>219</v>
      </c>
    </row>
    <row r="366" spans="1:8" ht="18" customHeight="1" x14ac:dyDescent="0.2">
      <c r="A366" s="91" t="s">
        <v>37</v>
      </c>
      <c r="B366" s="131"/>
      <c r="C366" s="132"/>
      <c r="D366" s="132"/>
      <c r="E366" s="132"/>
      <c r="F366" s="133"/>
      <c r="G366" s="132"/>
      <c r="H366" s="132"/>
    </row>
    <row r="367" spans="1:8" ht="18" customHeight="1" x14ac:dyDescent="0.2">
      <c r="A367" s="97" t="s">
        <v>132</v>
      </c>
      <c r="B367" s="98" t="s">
        <v>36</v>
      </c>
      <c r="C367" s="134"/>
      <c r="D367" s="113"/>
      <c r="E367" s="113"/>
      <c r="F367" s="135"/>
      <c r="G367" s="113"/>
      <c r="H367" s="113"/>
    </row>
    <row r="368" spans="1:8" ht="18" customHeight="1" x14ac:dyDescent="0.2">
      <c r="A368" s="97" t="s">
        <v>133</v>
      </c>
      <c r="B368" s="99" t="s">
        <v>220</v>
      </c>
      <c r="C368" s="99"/>
      <c r="D368" s="113"/>
      <c r="E368" s="113"/>
      <c r="F368" s="135"/>
      <c r="G368" s="113"/>
      <c r="H368" s="113"/>
    </row>
    <row r="369" spans="1:8" ht="18" customHeight="1" x14ac:dyDescent="0.2">
      <c r="A369" s="97" t="s">
        <v>135</v>
      </c>
      <c r="B369" s="98" t="s">
        <v>136</v>
      </c>
      <c r="C369" s="134"/>
      <c r="D369" s="113"/>
      <c r="E369" s="113"/>
      <c r="F369" s="135"/>
      <c r="G369" s="113"/>
      <c r="H369" s="113"/>
    </row>
    <row r="370" spans="1:8" ht="18" customHeight="1" x14ac:dyDescent="0.2">
      <c r="A370" s="97" t="s">
        <v>137</v>
      </c>
      <c r="B370" s="98" t="s">
        <v>170</v>
      </c>
      <c r="C370" s="134"/>
      <c r="D370" s="113"/>
      <c r="E370" s="113"/>
      <c r="F370" s="135"/>
      <c r="G370" s="113"/>
      <c r="H370" s="113"/>
    </row>
    <row r="371" spans="1:8" ht="18" customHeight="1" x14ac:dyDescent="0.2">
      <c r="A371" s="97" t="s">
        <v>139</v>
      </c>
      <c r="B371" s="98" t="s">
        <v>140</v>
      </c>
      <c r="C371" s="134"/>
      <c r="D371" s="113"/>
      <c r="E371" s="113"/>
      <c r="F371" s="135"/>
      <c r="G371" s="113"/>
      <c r="H371" s="113"/>
    </row>
    <row r="372" spans="1:8" ht="18" customHeight="1" x14ac:dyDescent="0.2">
      <c r="G372" s="185"/>
    </row>
    <row r="373" spans="1:8" ht="18" customHeight="1" x14ac:dyDescent="0.2">
      <c r="A373" s="221" t="s">
        <v>110</v>
      </c>
      <c r="B373" s="221"/>
      <c r="C373" s="221"/>
      <c r="D373" s="221"/>
      <c r="E373" s="221"/>
      <c r="F373" s="221"/>
      <c r="G373" s="221"/>
      <c r="H373" s="113"/>
    </row>
    <row r="374" spans="1:8" ht="18" customHeight="1" x14ac:dyDescent="0.2">
      <c r="A374" s="215"/>
      <c r="B374" s="215"/>
      <c r="C374" s="215"/>
      <c r="D374" s="215"/>
      <c r="E374" s="215"/>
      <c r="F374" s="216"/>
      <c r="G374" s="215"/>
      <c r="H374" s="113"/>
    </row>
    <row r="375" spans="1:8" s="118" customFormat="1" ht="36.75" customHeight="1" x14ac:dyDescent="0.2">
      <c r="A375" s="114" t="s">
        <v>142</v>
      </c>
      <c r="B375" s="115" t="s">
        <v>100</v>
      </c>
      <c r="C375" s="115" t="s">
        <v>143</v>
      </c>
      <c r="D375" s="115" t="s">
        <v>144</v>
      </c>
      <c r="E375" s="115" t="s">
        <v>103</v>
      </c>
      <c r="F375" s="154" t="s">
        <v>145</v>
      </c>
      <c r="G375" s="116" t="s">
        <v>146</v>
      </c>
      <c r="H375" s="117" t="s">
        <v>147</v>
      </c>
    </row>
    <row r="376" spans="1:8" ht="36.950000000000003" customHeight="1" x14ac:dyDescent="0.2">
      <c r="A376" s="119">
        <v>23020102</v>
      </c>
      <c r="B376" s="120" t="s">
        <v>221</v>
      </c>
      <c r="C376" s="121">
        <v>0</v>
      </c>
      <c r="D376" s="122">
        <v>0</v>
      </c>
      <c r="E376" s="200">
        <f t="shared" ref="E376:E380" si="35">C376-D376</f>
        <v>0</v>
      </c>
      <c r="F376" s="122">
        <v>0</v>
      </c>
      <c r="G376" s="122">
        <v>160000000</v>
      </c>
      <c r="H376" s="202">
        <f>C376+G376</f>
        <v>160000000</v>
      </c>
    </row>
    <row r="377" spans="1:8" ht="36.950000000000003" customHeight="1" x14ac:dyDescent="0.2">
      <c r="A377" s="119">
        <v>23020102</v>
      </c>
      <c r="B377" s="120" t="s">
        <v>222</v>
      </c>
      <c r="C377" s="121">
        <v>0</v>
      </c>
      <c r="D377" s="122">
        <v>0</v>
      </c>
      <c r="E377" s="200">
        <f t="shared" si="35"/>
        <v>0</v>
      </c>
      <c r="F377" s="122">
        <v>720000000</v>
      </c>
      <c r="G377" s="122">
        <v>0</v>
      </c>
      <c r="H377" s="202">
        <f>C377+F377</f>
        <v>720000000</v>
      </c>
    </row>
    <row r="378" spans="1:8" ht="36.950000000000003" customHeight="1" x14ac:dyDescent="0.2">
      <c r="A378" s="119">
        <v>23020102</v>
      </c>
      <c r="B378" s="120" t="s">
        <v>223</v>
      </c>
      <c r="C378" s="121">
        <v>0</v>
      </c>
      <c r="D378" s="122">
        <v>0</v>
      </c>
      <c r="E378" s="200">
        <f t="shared" si="35"/>
        <v>0</v>
      </c>
      <c r="F378" s="122">
        <v>360000000</v>
      </c>
      <c r="G378" s="122">
        <v>0</v>
      </c>
      <c r="H378" s="202">
        <f t="shared" ref="H378:H379" si="36">C378+F378</f>
        <v>360000000</v>
      </c>
    </row>
    <row r="379" spans="1:8" ht="36.950000000000003" customHeight="1" x14ac:dyDescent="0.2">
      <c r="A379" s="119">
        <v>23020102</v>
      </c>
      <c r="B379" s="120" t="s">
        <v>224</v>
      </c>
      <c r="C379" s="121">
        <v>0</v>
      </c>
      <c r="D379" s="122">
        <v>0</v>
      </c>
      <c r="E379" s="200">
        <f t="shared" si="35"/>
        <v>0</v>
      </c>
      <c r="F379" s="122">
        <v>400000000</v>
      </c>
      <c r="G379" s="122">
        <v>0</v>
      </c>
      <c r="H379" s="202">
        <f t="shared" si="36"/>
        <v>400000000</v>
      </c>
    </row>
    <row r="380" spans="1:8" ht="42.75" customHeight="1" x14ac:dyDescent="0.2">
      <c r="A380" s="119">
        <v>22990101</v>
      </c>
      <c r="B380" s="120" t="s">
        <v>225</v>
      </c>
      <c r="C380" s="121">
        <v>150000000</v>
      </c>
      <c r="D380" s="122">
        <v>113730430.93000001</v>
      </c>
      <c r="E380" s="200">
        <f t="shared" si="35"/>
        <v>36269569.069999993</v>
      </c>
      <c r="F380" s="122">
        <v>0</v>
      </c>
      <c r="G380" s="122">
        <v>200000000</v>
      </c>
      <c r="H380" s="202">
        <f t="shared" ref="H380" si="37">C380+G380</f>
        <v>350000000</v>
      </c>
    </row>
    <row r="381" spans="1:8" s="166" customFormat="1" ht="26.1" customHeight="1" x14ac:dyDescent="0.2">
      <c r="A381" s="123" t="s">
        <v>201</v>
      </c>
      <c r="B381" s="124"/>
      <c r="C381" s="125">
        <f t="shared" ref="C381:H381" si="38">SUM(C376:C380)</f>
        <v>150000000</v>
      </c>
      <c r="D381" s="126">
        <f t="shared" si="38"/>
        <v>113730430.93000001</v>
      </c>
      <c r="E381" s="126">
        <f t="shared" si="38"/>
        <v>36269569.069999993</v>
      </c>
      <c r="F381" s="126">
        <f t="shared" si="38"/>
        <v>1480000000</v>
      </c>
      <c r="G381" s="227">
        <f t="shared" si="38"/>
        <v>360000000</v>
      </c>
      <c r="H381" s="125">
        <f t="shared" si="38"/>
        <v>1990000000</v>
      </c>
    </row>
    <row r="382" spans="1:8" ht="12.75" x14ac:dyDescent="0.2">
      <c r="F382" s="164" t="s">
        <v>155</v>
      </c>
      <c r="G382" s="164"/>
    </row>
    <row r="383" spans="1:8" ht="12.75" x14ac:dyDescent="0.2">
      <c r="A383" s="163" t="s">
        <v>154</v>
      </c>
      <c r="F383" s="96"/>
      <c r="G383" s="101"/>
    </row>
    <row r="384" spans="1:8" ht="24.75" customHeight="1" x14ac:dyDescent="0.2">
      <c r="A384" s="228" t="s">
        <v>155</v>
      </c>
      <c r="B384" s="136" t="s">
        <v>226</v>
      </c>
      <c r="C384" s="136"/>
      <c r="D384" s="136"/>
      <c r="E384" s="136"/>
      <c r="F384" s="136"/>
      <c r="G384" s="136"/>
    </row>
    <row r="385" spans="1:8" ht="12.75" x14ac:dyDescent="0.2">
      <c r="A385" s="177"/>
    </row>
    <row r="386" spans="1:8" ht="12.75" x14ac:dyDescent="0.2">
      <c r="H386" s="103"/>
    </row>
    <row r="387" spans="1:8" ht="12.75" x14ac:dyDescent="0.2">
      <c r="H387" s="103"/>
    </row>
    <row r="388" spans="1:8" ht="12.75" x14ac:dyDescent="0.2">
      <c r="H388" s="103"/>
    </row>
    <row r="389" spans="1:8" ht="12.75" x14ac:dyDescent="0.2">
      <c r="H389" s="103"/>
    </row>
    <row r="390" spans="1:8" ht="12.75" x14ac:dyDescent="0.2">
      <c r="H390" s="103"/>
    </row>
    <row r="391" spans="1:8" ht="12.75" x14ac:dyDescent="0.2">
      <c r="H391" s="110" t="s">
        <v>227</v>
      </c>
    </row>
    <row r="392" spans="1:8" ht="18" customHeight="1" x14ac:dyDescent="0.2">
      <c r="A392" s="91" t="s">
        <v>39</v>
      </c>
      <c r="B392" s="131"/>
      <c r="C392" s="132"/>
      <c r="D392" s="132"/>
      <c r="E392" s="132"/>
      <c r="F392" s="133"/>
      <c r="G392" s="132"/>
      <c r="H392" s="132"/>
    </row>
    <row r="393" spans="1:8" ht="18" customHeight="1" x14ac:dyDescent="0.2">
      <c r="A393" s="97" t="s">
        <v>132</v>
      </c>
      <c r="B393" s="98" t="s">
        <v>38</v>
      </c>
      <c r="C393" s="134"/>
      <c r="D393" s="113"/>
      <c r="E393" s="113"/>
      <c r="F393" s="135"/>
      <c r="G393" s="113"/>
      <c r="H393" s="113"/>
    </row>
    <row r="394" spans="1:8" ht="18" customHeight="1" x14ac:dyDescent="0.2">
      <c r="A394" s="97" t="s">
        <v>133</v>
      </c>
      <c r="B394" s="99" t="s">
        <v>228</v>
      </c>
      <c r="C394" s="99"/>
      <c r="D394" s="113"/>
      <c r="E394" s="113"/>
      <c r="F394" s="135"/>
      <c r="G394" s="113"/>
      <c r="H394" s="113"/>
    </row>
    <row r="395" spans="1:8" ht="18" customHeight="1" x14ac:dyDescent="0.2">
      <c r="A395" s="97" t="s">
        <v>135</v>
      </c>
      <c r="B395" s="98" t="s">
        <v>136</v>
      </c>
      <c r="C395" s="134"/>
      <c r="D395" s="113"/>
      <c r="E395" s="113"/>
      <c r="F395" s="135"/>
      <c r="G395" s="113"/>
      <c r="H395" s="113"/>
    </row>
    <row r="396" spans="1:8" ht="18" customHeight="1" x14ac:dyDescent="0.2">
      <c r="A396" s="97" t="s">
        <v>137</v>
      </c>
      <c r="B396" s="98" t="s">
        <v>138</v>
      </c>
      <c r="C396" s="134"/>
      <c r="D396" s="113"/>
      <c r="E396" s="113"/>
      <c r="F396" s="135"/>
      <c r="G396" s="113"/>
      <c r="H396" s="113"/>
    </row>
    <row r="397" spans="1:8" ht="18" customHeight="1" x14ac:dyDescent="0.2">
      <c r="A397" s="97" t="s">
        <v>139</v>
      </c>
      <c r="B397" s="98" t="s">
        <v>140</v>
      </c>
      <c r="C397" s="134"/>
      <c r="D397" s="113"/>
      <c r="E397" s="113"/>
      <c r="F397" s="135"/>
      <c r="G397" s="113"/>
      <c r="H397" s="113"/>
    </row>
    <row r="398" spans="1:8" ht="9" customHeight="1" x14ac:dyDescent="0.2">
      <c r="E398" s="185"/>
      <c r="G398" s="185"/>
    </row>
    <row r="399" spans="1:8" ht="18" customHeight="1" x14ac:dyDescent="0.2">
      <c r="A399" s="167" t="s">
        <v>141</v>
      </c>
      <c r="B399" s="167"/>
      <c r="C399" s="167"/>
      <c r="D399" s="167"/>
      <c r="E399" s="167"/>
      <c r="F399" s="167"/>
      <c r="G399" s="167"/>
      <c r="H399" s="113"/>
    </row>
    <row r="400" spans="1:8" ht="9.75" customHeight="1" x14ac:dyDescent="0.2">
      <c r="A400" s="215"/>
      <c r="B400" s="215"/>
      <c r="C400" s="215"/>
      <c r="D400" s="215"/>
      <c r="E400" s="215"/>
      <c r="F400" s="216"/>
      <c r="G400" s="215"/>
      <c r="H400" s="113"/>
    </row>
    <row r="401" spans="1:8" s="118" customFormat="1" ht="36.75" customHeight="1" x14ac:dyDescent="0.2">
      <c r="A401" s="114" t="s">
        <v>142</v>
      </c>
      <c r="B401" s="115" t="s">
        <v>100</v>
      </c>
      <c r="C401" s="115" t="s">
        <v>143</v>
      </c>
      <c r="D401" s="115" t="s">
        <v>144</v>
      </c>
      <c r="E401" s="115" t="s">
        <v>103</v>
      </c>
      <c r="F401" s="154" t="s">
        <v>145</v>
      </c>
      <c r="G401" s="116" t="s">
        <v>146</v>
      </c>
      <c r="H401" s="117" t="s">
        <v>147</v>
      </c>
    </row>
    <row r="402" spans="1:8" ht="33" customHeight="1" x14ac:dyDescent="0.2">
      <c r="A402" s="119">
        <v>22021090</v>
      </c>
      <c r="B402" s="120" t="s">
        <v>229</v>
      </c>
      <c r="C402" s="121">
        <v>10000000</v>
      </c>
      <c r="D402" s="122">
        <v>11690000</v>
      </c>
      <c r="E402" s="200">
        <f>C402-D402</f>
        <v>-1690000</v>
      </c>
      <c r="F402" s="122">
        <v>10000000</v>
      </c>
      <c r="G402" s="122">
        <v>0</v>
      </c>
      <c r="H402" s="202">
        <f>C402+F402</f>
        <v>20000000</v>
      </c>
    </row>
    <row r="403" spans="1:8" ht="24" customHeight="1" x14ac:dyDescent="0.2">
      <c r="A403" s="119">
        <v>22021002</v>
      </c>
      <c r="B403" s="120" t="s">
        <v>230</v>
      </c>
      <c r="C403" s="121">
        <v>1500000</v>
      </c>
      <c r="D403" s="122">
        <v>848000</v>
      </c>
      <c r="E403" s="200">
        <f t="shared" ref="E403:E404" si="39">C403-D403</f>
        <v>652000</v>
      </c>
      <c r="F403" s="122">
        <v>500000</v>
      </c>
      <c r="G403" s="122">
        <v>0</v>
      </c>
      <c r="H403" s="202">
        <f t="shared" ref="H403:H404" si="40">C403+F403</f>
        <v>2000000</v>
      </c>
    </row>
    <row r="404" spans="1:8" ht="24" customHeight="1" x14ac:dyDescent="0.2">
      <c r="A404" s="119">
        <v>22021137</v>
      </c>
      <c r="B404" s="120" t="s">
        <v>231</v>
      </c>
      <c r="C404" s="121">
        <v>5000000</v>
      </c>
      <c r="D404" s="122">
        <v>4178000</v>
      </c>
      <c r="E404" s="200">
        <f t="shared" si="39"/>
        <v>822000</v>
      </c>
      <c r="F404" s="122">
        <v>12000000</v>
      </c>
      <c r="G404" s="122">
        <v>0</v>
      </c>
      <c r="H404" s="202">
        <f t="shared" si="40"/>
        <v>17000000</v>
      </c>
    </row>
    <row r="405" spans="1:8" s="166" customFormat="1" ht="26.1" customHeight="1" x14ac:dyDescent="0.2">
      <c r="A405" s="123" t="s">
        <v>201</v>
      </c>
      <c r="B405" s="124"/>
      <c r="C405" s="125">
        <f>SUM(C402:C403)</f>
        <v>11500000</v>
      </c>
      <c r="D405" s="126">
        <f t="shared" ref="D405:G405" si="41">SUM(D402:D403)</f>
        <v>12538000</v>
      </c>
      <c r="E405" s="126">
        <f t="shared" si="41"/>
        <v>-1038000</v>
      </c>
      <c r="F405" s="126">
        <f t="shared" si="41"/>
        <v>10500000</v>
      </c>
      <c r="G405" s="126">
        <f t="shared" si="41"/>
        <v>0</v>
      </c>
      <c r="H405" s="125">
        <f>SUM(H402:H403)</f>
        <v>22000000</v>
      </c>
    </row>
    <row r="406" spans="1:8" s="166" customFormat="1" ht="26.1" customHeight="1" x14ac:dyDescent="0.2">
      <c r="A406" s="127"/>
      <c r="B406" s="127"/>
      <c r="C406" s="128"/>
      <c r="D406" s="129"/>
      <c r="E406" s="129"/>
      <c r="F406" s="164" t="s">
        <v>155</v>
      </c>
      <c r="G406" s="129"/>
      <c r="H406" s="128"/>
    </row>
    <row r="407" spans="1:8" ht="24.95" customHeight="1" x14ac:dyDescent="0.2">
      <c r="A407" s="163" t="s">
        <v>154</v>
      </c>
      <c r="F407" s="96"/>
      <c r="G407" s="101"/>
    </row>
    <row r="408" spans="1:8" ht="24.95" customHeight="1" x14ac:dyDescent="0.2">
      <c r="A408" s="100" t="s">
        <v>155</v>
      </c>
      <c r="B408" s="136" t="s">
        <v>232</v>
      </c>
      <c r="C408" s="136"/>
      <c r="D408" s="136"/>
      <c r="E408" s="136"/>
      <c r="F408" s="136"/>
      <c r="G408" s="136"/>
    </row>
    <row r="409" spans="1:8" ht="12.75" x14ac:dyDescent="0.2"/>
    <row r="410" spans="1:8" ht="12.75" x14ac:dyDescent="0.2">
      <c r="H410" s="229"/>
    </row>
    <row r="411" spans="1:8" ht="12.75" x14ac:dyDescent="0.2">
      <c r="H411" s="229"/>
    </row>
    <row r="412" spans="1:8" ht="12.75" x14ac:dyDescent="0.2">
      <c r="H412" s="229"/>
    </row>
    <row r="413" spans="1:8" ht="12.75" x14ac:dyDescent="0.2">
      <c r="H413" s="229"/>
    </row>
    <row r="414" spans="1:8" ht="12.75" x14ac:dyDescent="0.2">
      <c r="H414" s="229"/>
    </row>
    <row r="415" spans="1:8" ht="12.75" x14ac:dyDescent="0.2">
      <c r="H415" s="229"/>
    </row>
    <row r="416" spans="1:8" ht="12.75" x14ac:dyDescent="0.2">
      <c r="H416" s="229"/>
    </row>
    <row r="417" spans="1:8" ht="12.75" x14ac:dyDescent="0.2">
      <c r="H417" s="229"/>
    </row>
    <row r="418" spans="1:8" ht="12.75" x14ac:dyDescent="0.2">
      <c r="H418" s="229"/>
    </row>
    <row r="419" spans="1:8" ht="12.75" x14ac:dyDescent="0.2">
      <c r="H419" s="229"/>
    </row>
    <row r="420" spans="1:8" ht="12.75" x14ac:dyDescent="0.2">
      <c r="H420" s="229"/>
    </row>
    <row r="421" spans="1:8" ht="12.75" x14ac:dyDescent="0.2">
      <c r="H421" s="229"/>
    </row>
    <row r="422" spans="1:8" ht="12.75" x14ac:dyDescent="0.2">
      <c r="H422" s="229"/>
    </row>
    <row r="423" spans="1:8" ht="12.75" x14ac:dyDescent="0.2">
      <c r="H423" s="208" t="s">
        <v>233</v>
      </c>
    </row>
    <row r="424" spans="1:8" ht="18" customHeight="1" x14ac:dyDescent="0.2">
      <c r="A424" s="91" t="s">
        <v>41</v>
      </c>
      <c r="B424" s="131"/>
      <c r="C424" s="132"/>
      <c r="D424" s="132"/>
      <c r="E424" s="132"/>
      <c r="F424" s="133"/>
      <c r="G424" s="132"/>
      <c r="H424" s="132"/>
    </row>
    <row r="425" spans="1:8" ht="18" customHeight="1" x14ac:dyDescent="0.2">
      <c r="A425" s="97" t="s">
        <v>132</v>
      </c>
      <c r="B425" s="98" t="s">
        <v>40</v>
      </c>
      <c r="C425" s="134"/>
      <c r="D425" s="113"/>
      <c r="E425" s="113"/>
      <c r="F425" s="135"/>
      <c r="G425" s="113"/>
      <c r="H425" s="113"/>
    </row>
    <row r="426" spans="1:8" ht="18" customHeight="1" x14ac:dyDescent="0.2">
      <c r="A426" s="97" t="s">
        <v>133</v>
      </c>
      <c r="B426" s="99" t="s">
        <v>234</v>
      </c>
      <c r="C426" s="99"/>
      <c r="D426" s="113"/>
      <c r="E426" s="113"/>
      <c r="F426" s="135"/>
      <c r="G426" s="113"/>
      <c r="H426" s="113"/>
    </row>
    <row r="427" spans="1:8" ht="18" customHeight="1" x14ac:dyDescent="0.2">
      <c r="A427" s="97" t="s">
        <v>135</v>
      </c>
      <c r="B427" s="98" t="s">
        <v>136</v>
      </c>
      <c r="C427" s="134"/>
      <c r="D427" s="113"/>
      <c r="E427" s="113"/>
      <c r="F427" s="135"/>
      <c r="G427" s="113"/>
      <c r="H427" s="113"/>
    </row>
    <row r="428" spans="1:8" ht="18" customHeight="1" x14ac:dyDescent="0.2">
      <c r="A428" s="97" t="s">
        <v>137</v>
      </c>
      <c r="B428" s="98" t="s">
        <v>138</v>
      </c>
      <c r="C428" s="134"/>
      <c r="D428" s="113"/>
      <c r="E428" s="113"/>
      <c r="F428" s="135"/>
      <c r="G428" s="113"/>
      <c r="H428" s="113"/>
    </row>
    <row r="429" spans="1:8" ht="18" customHeight="1" x14ac:dyDescent="0.2">
      <c r="A429" s="97" t="s">
        <v>139</v>
      </c>
      <c r="B429" s="98" t="s">
        <v>140</v>
      </c>
      <c r="C429" s="134"/>
      <c r="D429" s="113"/>
      <c r="E429" s="113"/>
      <c r="F429" s="135"/>
      <c r="G429" s="113"/>
      <c r="H429" s="113"/>
    </row>
    <row r="430" spans="1:8" ht="12" customHeight="1" x14ac:dyDescent="0.2">
      <c r="D430" s="185"/>
      <c r="E430" s="185"/>
      <c r="G430" s="185"/>
    </row>
    <row r="431" spans="1:8" ht="18" customHeight="1" x14ac:dyDescent="0.2">
      <c r="A431" s="167" t="s">
        <v>141</v>
      </c>
      <c r="B431" s="167"/>
      <c r="C431" s="167"/>
      <c r="D431" s="167"/>
      <c r="E431" s="167"/>
      <c r="F431" s="167"/>
      <c r="G431" s="167"/>
      <c r="H431" s="113"/>
    </row>
    <row r="432" spans="1:8" ht="9" customHeight="1" x14ac:dyDescent="0.2">
      <c r="A432" s="215"/>
      <c r="B432" s="215"/>
      <c r="C432" s="215"/>
      <c r="D432" s="215"/>
      <c r="E432" s="215"/>
      <c r="F432" s="216"/>
      <c r="G432" s="215"/>
      <c r="H432" s="113"/>
    </row>
    <row r="433" spans="1:8" s="118" customFormat="1" ht="36.75" customHeight="1" x14ac:dyDescent="0.2">
      <c r="A433" s="114" t="s">
        <v>142</v>
      </c>
      <c r="B433" s="115" t="s">
        <v>100</v>
      </c>
      <c r="C433" s="115" t="s">
        <v>143</v>
      </c>
      <c r="D433" s="115" t="s">
        <v>144</v>
      </c>
      <c r="E433" s="115" t="s">
        <v>103</v>
      </c>
      <c r="F433" s="154" t="s">
        <v>145</v>
      </c>
      <c r="G433" s="116" t="s">
        <v>146</v>
      </c>
      <c r="H433" s="117" t="s">
        <v>147</v>
      </c>
    </row>
    <row r="434" spans="1:8" ht="26.1" customHeight="1" x14ac:dyDescent="0.2">
      <c r="A434" s="119">
        <v>22020102</v>
      </c>
      <c r="B434" s="120" t="s">
        <v>235</v>
      </c>
      <c r="C434" s="121">
        <v>5000000</v>
      </c>
      <c r="D434" s="122">
        <v>4594000</v>
      </c>
      <c r="E434" s="200">
        <f t="shared" ref="E434:E440" si="42">C434-D434</f>
        <v>406000</v>
      </c>
      <c r="F434" s="122">
        <v>0</v>
      </c>
      <c r="G434" s="122">
        <v>5000000</v>
      </c>
      <c r="H434" s="202">
        <f>C434+G434</f>
        <v>10000000</v>
      </c>
    </row>
    <row r="435" spans="1:8" ht="31.5" customHeight="1" x14ac:dyDescent="0.2">
      <c r="A435" s="119">
        <v>22020401</v>
      </c>
      <c r="B435" s="120" t="s">
        <v>175</v>
      </c>
      <c r="C435" s="121">
        <v>2000000</v>
      </c>
      <c r="D435" s="122">
        <v>1750000</v>
      </c>
      <c r="E435" s="200">
        <f t="shared" si="42"/>
        <v>250000</v>
      </c>
      <c r="F435" s="122">
        <v>0</v>
      </c>
      <c r="G435" s="122">
        <v>2500000</v>
      </c>
      <c r="H435" s="202">
        <f t="shared" ref="H435:H440" si="43">C435+G435</f>
        <v>4500000</v>
      </c>
    </row>
    <row r="436" spans="1:8" ht="26.1" customHeight="1" x14ac:dyDescent="0.2">
      <c r="A436" s="119">
        <v>22020801</v>
      </c>
      <c r="B436" s="120" t="s">
        <v>214</v>
      </c>
      <c r="C436" s="121">
        <v>1500000</v>
      </c>
      <c r="D436" s="122">
        <v>1000000</v>
      </c>
      <c r="E436" s="200">
        <f t="shared" si="42"/>
        <v>500000</v>
      </c>
      <c r="F436" s="122">
        <v>0</v>
      </c>
      <c r="G436" s="122">
        <v>1000000</v>
      </c>
      <c r="H436" s="202">
        <f t="shared" si="43"/>
        <v>2500000</v>
      </c>
    </row>
    <row r="437" spans="1:8" ht="26.1" customHeight="1" x14ac:dyDescent="0.2">
      <c r="A437" s="119">
        <v>22020803</v>
      </c>
      <c r="B437" s="120" t="s">
        <v>215</v>
      </c>
      <c r="C437" s="121">
        <v>1500000</v>
      </c>
      <c r="D437" s="122">
        <v>970000</v>
      </c>
      <c r="E437" s="200">
        <f t="shared" si="42"/>
        <v>530000</v>
      </c>
      <c r="F437" s="122">
        <v>0</v>
      </c>
      <c r="G437" s="122">
        <v>1000000</v>
      </c>
      <c r="H437" s="202">
        <f t="shared" si="43"/>
        <v>2500000</v>
      </c>
    </row>
    <row r="438" spans="1:8" ht="26.1" customHeight="1" x14ac:dyDescent="0.2">
      <c r="A438" s="119">
        <v>22021001</v>
      </c>
      <c r="B438" s="120" t="s">
        <v>152</v>
      </c>
      <c r="C438" s="121">
        <v>1000000</v>
      </c>
      <c r="D438" s="122">
        <v>975000</v>
      </c>
      <c r="E438" s="200">
        <f t="shared" si="42"/>
        <v>25000</v>
      </c>
      <c r="F438" s="122">
        <v>0</v>
      </c>
      <c r="G438" s="122">
        <v>1000000</v>
      </c>
      <c r="H438" s="202">
        <f t="shared" si="43"/>
        <v>2000000</v>
      </c>
    </row>
    <row r="439" spans="1:8" ht="26.1" customHeight="1" x14ac:dyDescent="0.2">
      <c r="A439" s="119">
        <v>22021002</v>
      </c>
      <c r="B439" s="120" t="s">
        <v>236</v>
      </c>
      <c r="C439" s="121">
        <v>3000000</v>
      </c>
      <c r="D439" s="122">
        <v>2573000</v>
      </c>
      <c r="E439" s="200">
        <f t="shared" si="42"/>
        <v>427000</v>
      </c>
      <c r="F439" s="122">
        <v>0</v>
      </c>
      <c r="G439" s="122">
        <v>2500000</v>
      </c>
      <c r="H439" s="202">
        <f t="shared" si="43"/>
        <v>5500000</v>
      </c>
    </row>
    <row r="440" spans="1:8" ht="31.5" customHeight="1" x14ac:dyDescent="0.2">
      <c r="A440" s="119">
        <v>22021052</v>
      </c>
      <c r="B440" s="120" t="s">
        <v>237</v>
      </c>
      <c r="C440" s="121">
        <v>3500000</v>
      </c>
      <c r="D440" s="122">
        <v>3000000</v>
      </c>
      <c r="E440" s="200">
        <f t="shared" si="42"/>
        <v>500000</v>
      </c>
      <c r="F440" s="122">
        <v>0</v>
      </c>
      <c r="G440" s="122">
        <v>2000000</v>
      </c>
      <c r="H440" s="202">
        <f t="shared" si="43"/>
        <v>5500000</v>
      </c>
    </row>
    <row r="441" spans="1:8" s="166" customFormat="1" ht="26.1" customHeight="1" x14ac:dyDescent="0.2">
      <c r="A441" s="123" t="s">
        <v>201</v>
      </c>
      <c r="B441" s="124"/>
      <c r="C441" s="125">
        <f t="shared" ref="C441:H441" si="44">SUM(C434:C440)</f>
        <v>17500000</v>
      </c>
      <c r="D441" s="126">
        <f t="shared" si="44"/>
        <v>14862000</v>
      </c>
      <c r="E441" s="126">
        <f t="shared" si="44"/>
        <v>2638000</v>
      </c>
      <c r="F441" s="126">
        <f t="shared" si="44"/>
        <v>0</v>
      </c>
      <c r="G441" s="126">
        <f t="shared" si="44"/>
        <v>15000000</v>
      </c>
      <c r="H441" s="125">
        <f t="shared" si="44"/>
        <v>32500000</v>
      </c>
    </row>
    <row r="442" spans="1:8" ht="20.25" customHeight="1" x14ac:dyDescent="0.2">
      <c r="A442" s="163"/>
      <c r="F442" s="164"/>
      <c r="G442" s="101"/>
    </row>
    <row r="443" spans="1:8" ht="21" customHeight="1" x14ac:dyDescent="0.2">
      <c r="H443" s="110" t="s">
        <v>238</v>
      </c>
    </row>
    <row r="444" spans="1:8" ht="19.5" customHeight="1" x14ac:dyDescent="0.2">
      <c r="A444" s="91" t="s">
        <v>43</v>
      </c>
      <c r="B444" s="131"/>
      <c r="C444" s="132"/>
      <c r="D444" s="132"/>
      <c r="E444" s="132"/>
      <c r="F444" s="133"/>
      <c r="G444" s="132"/>
      <c r="H444" s="132"/>
    </row>
    <row r="445" spans="1:8" ht="18" customHeight="1" x14ac:dyDescent="0.2">
      <c r="A445" s="97" t="s">
        <v>132</v>
      </c>
      <c r="B445" s="98" t="s">
        <v>42</v>
      </c>
      <c r="C445" s="134"/>
      <c r="D445" s="113"/>
      <c r="E445" s="113"/>
      <c r="F445" s="135"/>
      <c r="G445" s="113"/>
      <c r="H445" s="113"/>
    </row>
    <row r="446" spans="1:8" ht="18" customHeight="1" x14ac:dyDescent="0.2">
      <c r="A446" s="97" t="s">
        <v>133</v>
      </c>
      <c r="B446" s="99" t="s">
        <v>239</v>
      </c>
      <c r="C446" s="99"/>
      <c r="D446" s="113"/>
      <c r="E446" s="113"/>
      <c r="F446" s="135"/>
      <c r="G446" s="113"/>
      <c r="H446" s="113"/>
    </row>
    <row r="447" spans="1:8" ht="18" customHeight="1" x14ac:dyDescent="0.2">
      <c r="A447" s="97" t="s">
        <v>135</v>
      </c>
      <c r="B447" s="98" t="s">
        <v>136</v>
      </c>
      <c r="C447" s="134"/>
      <c r="D447" s="113"/>
      <c r="E447" s="113"/>
      <c r="F447" s="135"/>
      <c r="G447" s="113"/>
      <c r="H447" s="113"/>
    </row>
    <row r="448" spans="1:8" ht="18" customHeight="1" x14ac:dyDescent="0.2">
      <c r="A448" s="97" t="s">
        <v>137</v>
      </c>
      <c r="B448" s="98" t="s">
        <v>138</v>
      </c>
      <c r="C448" s="134"/>
      <c r="D448" s="113"/>
      <c r="E448" s="113"/>
      <c r="F448" s="135"/>
      <c r="G448" s="113"/>
      <c r="H448" s="113"/>
    </row>
    <row r="449" spans="1:8" ht="18" customHeight="1" x14ac:dyDescent="0.2">
      <c r="A449" s="97" t="s">
        <v>139</v>
      </c>
      <c r="B449" s="98" t="s">
        <v>140</v>
      </c>
      <c r="C449" s="134"/>
      <c r="D449" s="113"/>
      <c r="E449" s="113"/>
      <c r="F449" s="135"/>
      <c r="G449" s="113"/>
      <c r="H449" s="113"/>
    </row>
    <row r="450" spans="1:8" ht="12" customHeight="1" x14ac:dyDescent="0.2">
      <c r="D450" s="185"/>
      <c r="E450" s="185"/>
      <c r="G450" s="185"/>
    </row>
    <row r="451" spans="1:8" ht="18" customHeight="1" x14ac:dyDescent="0.2">
      <c r="A451" s="167" t="s">
        <v>141</v>
      </c>
      <c r="B451" s="167"/>
      <c r="C451" s="221"/>
      <c r="D451" s="221"/>
      <c r="E451" s="221"/>
      <c r="F451" s="221"/>
      <c r="G451" s="221"/>
      <c r="H451" s="113"/>
    </row>
    <row r="452" spans="1:8" ht="9" customHeight="1" x14ac:dyDescent="0.2">
      <c r="A452" s="215"/>
      <c r="B452" s="215"/>
      <c r="C452" s="215"/>
      <c r="D452" s="215"/>
      <c r="E452" s="215"/>
      <c r="F452" s="216"/>
      <c r="G452" s="215"/>
      <c r="H452" s="113"/>
    </row>
    <row r="453" spans="1:8" s="118" customFormat="1" ht="36.75" customHeight="1" x14ac:dyDescent="0.2">
      <c r="A453" s="114" t="s">
        <v>142</v>
      </c>
      <c r="B453" s="115" t="s">
        <v>100</v>
      </c>
      <c r="C453" s="115" t="s">
        <v>143</v>
      </c>
      <c r="D453" s="115" t="s">
        <v>144</v>
      </c>
      <c r="E453" s="115" t="s">
        <v>103</v>
      </c>
      <c r="F453" s="154" t="s">
        <v>145</v>
      </c>
      <c r="G453" s="116" t="s">
        <v>146</v>
      </c>
      <c r="H453" s="117" t="s">
        <v>147</v>
      </c>
    </row>
    <row r="454" spans="1:8" ht="20.100000000000001" customHeight="1" x14ac:dyDescent="0.2">
      <c r="A454" s="119">
        <v>21020103</v>
      </c>
      <c r="B454" s="120" t="s">
        <v>240</v>
      </c>
      <c r="C454" s="121">
        <v>70000000</v>
      </c>
      <c r="D454" s="122">
        <v>394964594.60000002</v>
      </c>
      <c r="E454" s="200">
        <f t="shared" ref="E454:E466" si="45">C454-D454</f>
        <v>-324964594.60000002</v>
      </c>
      <c r="F454" s="122">
        <v>0</v>
      </c>
      <c r="G454" s="122">
        <v>500000000</v>
      </c>
      <c r="H454" s="202">
        <f>C454+G454</f>
        <v>570000000</v>
      </c>
    </row>
    <row r="455" spans="1:8" ht="25.5" customHeight="1" x14ac:dyDescent="0.2">
      <c r="A455" s="119">
        <v>21020105</v>
      </c>
      <c r="B455" s="120" t="s">
        <v>241</v>
      </c>
      <c r="C455" s="121">
        <v>50000000</v>
      </c>
      <c r="D455" s="122">
        <v>78965030</v>
      </c>
      <c r="E455" s="200">
        <f t="shared" si="45"/>
        <v>-28965030</v>
      </c>
      <c r="F455" s="122">
        <v>0</v>
      </c>
      <c r="G455" s="122">
        <v>35000000</v>
      </c>
      <c r="H455" s="202">
        <f t="shared" ref="H455:H466" si="46">C455+G455</f>
        <v>85000000</v>
      </c>
    </row>
    <row r="456" spans="1:8" ht="20.100000000000001" customHeight="1" x14ac:dyDescent="0.2">
      <c r="A456" s="119">
        <v>22020102</v>
      </c>
      <c r="B456" s="120" t="s">
        <v>212</v>
      </c>
      <c r="C456" s="121">
        <v>15000000</v>
      </c>
      <c r="D456" s="122">
        <v>32201000</v>
      </c>
      <c r="E456" s="200">
        <f t="shared" si="45"/>
        <v>-17201000</v>
      </c>
      <c r="F456" s="122">
        <v>0</v>
      </c>
      <c r="G456" s="122">
        <v>30000000</v>
      </c>
      <c r="H456" s="202">
        <f t="shared" si="46"/>
        <v>45000000</v>
      </c>
    </row>
    <row r="457" spans="1:8" ht="20.100000000000001" customHeight="1" x14ac:dyDescent="0.2">
      <c r="A457" s="119">
        <v>22020303</v>
      </c>
      <c r="B457" s="120" t="s">
        <v>242</v>
      </c>
      <c r="C457" s="121">
        <v>500000</v>
      </c>
      <c r="D457" s="122">
        <v>815825</v>
      </c>
      <c r="E457" s="200">
        <f t="shared" si="45"/>
        <v>-315825</v>
      </c>
      <c r="F457" s="122">
        <v>0</v>
      </c>
      <c r="G457" s="122">
        <v>1000000</v>
      </c>
      <c r="H457" s="202">
        <f t="shared" si="46"/>
        <v>1500000</v>
      </c>
    </row>
    <row r="458" spans="1:8" ht="20.100000000000001" customHeight="1" x14ac:dyDescent="0.2">
      <c r="A458" s="119">
        <v>22020311</v>
      </c>
      <c r="B458" s="120" t="s">
        <v>243</v>
      </c>
      <c r="C458" s="121">
        <v>2000000</v>
      </c>
      <c r="D458" s="122">
        <v>1660000</v>
      </c>
      <c r="E458" s="200">
        <f t="shared" si="45"/>
        <v>340000</v>
      </c>
      <c r="F458" s="122">
        <v>0</v>
      </c>
      <c r="G458" s="122">
        <v>1500000</v>
      </c>
      <c r="H458" s="202">
        <f t="shared" si="46"/>
        <v>3500000</v>
      </c>
    </row>
    <row r="459" spans="1:8" ht="26.25" customHeight="1" x14ac:dyDescent="0.2">
      <c r="A459" s="119">
        <v>22020402</v>
      </c>
      <c r="B459" s="120" t="s">
        <v>176</v>
      </c>
      <c r="C459" s="121">
        <v>2000000</v>
      </c>
      <c r="D459" s="122">
        <v>1961550</v>
      </c>
      <c r="E459" s="200">
        <f t="shared" si="45"/>
        <v>38450</v>
      </c>
      <c r="F459" s="122">
        <v>0</v>
      </c>
      <c r="G459" s="122">
        <v>1000000</v>
      </c>
      <c r="H459" s="202">
        <f t="shared" si="46"/>
        <v>3000000</v>
      </c>
    </row>
    <row r="460" spans="1:8" ht="20.100000000000001" customHeight="1" x14ac:dyDescent="0.2">
      <c r="A460" s="119">
        <v>22020501</v>
      </c>
      <c r="B460" s="120" t="s">
        <v>151</v>
      </c>
      <c r="C460" s="121">
        <v>1500000</v>
      </c>
      <c r="D460" s="122">
        <v>4500000</v>
      </c>
      <c r="E460" s="200">
        <f t="shared" si="45"/>
        <v>-3000000</v>
      </c>
      <c r="F460" s="122">
        <v>0</v>
      </c>
      <c r="G460" s="122">
        <v>6000000</v>
      </c>
      <c r="H460" s="202">
        <f t="shared" si="46"/>
        <v>7500000</v>
      </c>
    </row>
    <row r="461" spans="1:8" ht="20.100000000000001" customHeight="1" x14ac:dyDescent="0.2">
      <c r="A461" s="119">
        <v>22020604</v>
      </c>
      <c r="B461" s="120" t="s">
        <v>244</v>
      </c>
      <c r="C461" s="121">
        <v>5000000000</v>
      </c>
      <c r="D461" s="122">
        <v>3286044672</v>
      </c>
      <c r="E461" s="200">
        <f t="shared" si="45"/>
        <v>1713955328</v>
      </c>
      <c r="F461" s="122">
        <v>0</v>
      </c>
      <c r="G461" s="122">
        <v>500000000</v>
      </c>
      <c r="H461" s="202">
        <f t="shared" si="46"/>
        <v>5500000000</v>
      </c>
    </row>
    <row r="462" spans="1:8" ht="20.100000000000001" customHeight="1" x14ac:dyDescent="0.2">
      <c r="A462" s="119">
        <v>22020901</v>
      </c>
      <c r="B462" s="120" t="s">
        <v>206</v>
      </c>
      <c r="C462" s="121">
        <v>100000</v>
      </c>
      <c r="D462" s="122">
        <v>57367</v>
      </c>
      <c r="E462" s="200">
        <f t="shared" si="45"/>
        <v>42633</v>
      </c>
      <c r="F462" s="122">
        <v>0</v>
      </c>
      <c r="G462" s="122">
        <v>50000</v>
      </c>
      <c r="H462" s="202">
        <f t="shared" si="46"/>
        <v>150000</v>
      </c>
    </row>
    <row r="463" spans="1:8" ht="20.100000000000001" customHeight="1" x14ac:dyDescent="0.2">
      <c r="A463" s="119">
        <v>22021025</v>
      </c>
      <c r="B463" s="120" t="s">
        <v>245</v>
      </c>
      <c r="C463" s="121">
        <v>95000000</v>
      </c>
      <c r="D463" s="122">
        <v>124201889</v>
      </c>
      <c r="E463" s="200">
        <f t="shared" si="45"/>
        <v>-29201889</v>
      </c>
      <c r="F463" s="122">
        <v>0</v>
      </c>
      <c r="G463" s="122">
        <v>58000000</v>
      </c>
      <c r="H463" s="202">
        <f t="shared" si="46"/>
        <v>153000000</v>
      </c>
    </row>
    <row r="464" spans="1:8" ht="20.100000000000001" customHeight="1" x14ac:dyDescent="0.2">
      <c r="A464" s="119">
        <v>22021035</v>
      </c>
      <c r="B464" s="120" t="s">
        <v>246</v>
      </c>
      <c r="C464" s="121">
        <v>2000000</v>
      </c>
      <c r="D464" s="122">
        <v>5663000</v>
      </c>
      <c r="E464" s="200">
        <f t="shared" si="45"/>
        <v>-3663000</v>
      </c>
      <c r="F464" s="122">
        <v>0</v>
      </c>
      <c r="G464" s="122">
        <v>5000000</v>
      </c>
      <c r="H464" s="202">
        <f t="shared" si="46"/>
        <v>7000000</v>
      </c>
    </row>
    <row r="465" spans="1:8" ht="20.100000000000001" customHeight="1" x14ac:dyDescent="0.2">
      <c r="A465" s="119">
        <v>22021037</v>
      </c>
      <c r="B465" s="120" t="s">
        <v>247</v>
      </c>
      <c r="C465" s="121">
        <v>330000000</v>
      </c>
      <c r="D465" s="122">
        <v>215272250</v>
      </c>
      <c r="E465" s="200">
        <f t="shared" si="45"/>
        <v>114727750</v>
      </c>
      <c r="F465" s="122">
        <v>0</v>
      </c>
      <c r="G465" s="122">
        <v>120000000</v>
      </c>
      <c r="H465" s="202">
        <f t="shared" si="46"/>
        <v>450000000</v>
      </c>
    </row>
    <row r="466" spans="1:8" ht="20.100000000000001" customHeight="1" x14ac:dyDescent="0.2">
      <c r="A466" s="119">
        <v>22021040</v>
      </c>
      <c r="B466" s="120" t="s">
        <v>248</v>
      </c>
      <c r="C466" s="121">
        <v>200000000</v>
      </c>
      <c r="D466" s="122">
        <v>104394094.01000001</v>
      </c>
      <c r="E466" s="200">
        <f t="shared" si="45"/>
        <v>95605905.989999995</v>
      </c>
      <c r="F466" s="122">
        <v>0</v>
      </c>
      <c r="G466" s="122">
        <v>10000000</v>
      </c>
      <c r="H466" s="202">
        <f t="shared" si="46"/>
        <v>210000000</v>
      </c>
    </row>
    <row r="467" spans="1:8" s="166" customFormat="1" ht="20.100000000000001" customHeight="1" x14ac:dyDescent="0.2">
      <c r="A467" s="123" t="s">
        <v>201</v>
      </c>
      <c r="B467" s="124"/>
      <c r="C467" s="125">
        <f t="shared" ref="C467:H467" si="47">SUM(C454:C466)</f>
        <v>5768100000</v>
      </c>
      <c r="D467" s="126">
        <f t="shared" si="47"/>
        <v>4250701271.6100001</v>
      </c>
      <c r="E467" s="126">
        <f t="shared" si="47"/>
        <v>1517398728.3900001</v>
      </c>
      <c r="F467" s="126">
        <f t="shared" si="47"/>
        <v>0</v>
      </c>
      <c r="G467" s="227">
        <f t="shared" si="47"/>
        <v>1267550000</v>
      </c>
      <c r="H467" s="125">
        <f t="shared" si="47"/>
        <v>7035650000</v>
      </c>
    </row>
    <row r="468" spans="1:8" ht="18.75" customHeight="1" x14ac:dyDescent="0.2"/>
    <row r="469" spans="1:8" ht="15.75" customHeight="1" x14ac:dyDescent="0.2">
      <c r="A469" s="163"/>
      <c r="H469" s="96"/>
    </row>
    <row r="470" spans="1:8" ht="15.75" customHeight="1" x14ac:dyDescent="0.2">
      <c r="A470" s="163"/>
      <c r="H470" s="208"/>
    </row>
    <row r="471" spans="1:8" ht="15.75" customHeight="1" x14ac:dyDescent="0.2">
      <c r="A471" s="163"/>
      <c r="H471" s="208" t="s">
        <v>249</v>
      </c>
    </row>
    <row r="472" spans="1:8" ht="18" customHeight="1" x14ac:dyDescent="0.2">
      <c r="A472" s="91" t="s">
        <v>45</v>
      </c>
      <c r="B472" s="131"/>
      <c r="C472" s="132"/>
      <c r="D472" s="132"/>
      <c r="E472" s="132"/>
      <c r="F472" s="133"/>
      <c r="G472" s="132"/>
      <c r="H472" s="132"/>
    </row>
    <row r="473" spans="1:8" ht="18" customHeight="1" x14ac:dyDescent="0.2">
      <c r="A473" s="97" t="s">
        <v>132</v>
      </c>
      <c r="B473" s="98" t="s">
        <v>44</v>
      </c>
      <c r="C473" s="134"/>
      <c r="D473" s="113"/>
      <c r="E473" s="113"/>
      <c r="F473" s="135"/>
      <c r="G473" s="113"/>
      <c r="H473" s="113"/>
    </row>
    <row r="474" spans="1:8" ht="18" customHeight="1" x14ac:dyDescent="0.2">
      <c r="A474" s="97" t="s">
        <v>133</v>
      </c>
      <c r="B474" s="99" t="s">
        <v>250</v>
      </c>
      <c r="C474" s="99"/>
      <c r="D474" s="113"/>
      <c r="E474" s="113"/>
      <c r="F474" s="135"/>
      <c r="G474" s="113"/>
      <c r="H474" s="113"/>
    </row>
    <row r="475" spans="1:8" ht="18" customHeight="1" x14ac:dyDescent="0.2">
      <c r="A475" s="97" t="s">
        <v>135</v>
      </c>
      <c r="B475" s="98" t="s">
        <v>136</v>
      </c>
      <c r="C475" s="134"/>
      <c r="D475" s="113"/>
      <c r="E475" s="113"/>
      <c r="F475" s="135"/>
      <c r="G475" s="113"/>
      <c r="H475" s="113"/>
    </row>
    <row r="476" spans="1:8" ht="18" customHeight="1" x14ac:dyDescent="0.2">
      <c r="A476" s="97" t="s">
        <v>137</v>
      </c>
      <c r="B476" s="98" t="s">
        <v>138</v>
      </c>
      <c r="C476" s="134"/>
      <c r="D476" s="113"/>
      <c r="E476" s="113"/>
      <c r="F476" s="135"/>
      <c r="G476" s="113"/>
      <c r="H476" s="113"/>
    </row>
    <row r="477" spans="1:8" ht="18" customHeight="1" x14ac:dyDescent="0.2">
      <c r="A477" s="97" t="s">
        <v>139</v>
      </c>
      <c r="B477" s="98" t="s">
        <v>140</v>
      </c>
      <c r="C477" s="134"/>
      <c r="D477" s="113"/>
      <c r="E477" s="113"/>
      <c r="F477" s="135"/>
      <c r="G477" s="113"/>
      <c r="H477" s="113"/>
    </row>
    <row r="478" spans="1:8" ht="12" customHeight="1" x14ac:dyDescent="0.2">
      <c r="D478" s="185"/>
      <c r="E478" s="185"/>
      <c r="G478" s="185"/>
    </row>
    <row r="479" spans="1:8" ht="18" customHeight="1" x14ac:dyDescent="0.2">
      <c r="A479" s="167" t="s">
        <v>141</v>
      </c>
      <c r="B479" s="167"/>
      <c r="C479" s="167"/>
      <c r="D479" s="167"/>
      <c r="E479" s="167"/>
      <c r="F479" s="167"/>
      <c r="G479" s="167"/>
      <c r="H479" s="113"/>
    </row>
    <row r="480" spans="1:8" ht="9" customHeight="1" x14ac:dyDescent="0.2">
      <c r="A480" s="215"/>
      <c r="B480" s="215"/>
      <c r="C480" s="215"/>
      <c r="D480" s="215"/>
      <c r="E480" s="215"/>
      <c r="F480" s="216"/>
      <c r="G480" s="215"/>
      <c r="H480" s="113"/>
    </row>
    <row r="481" spans="1:8" s="118" customFormat="1" ht="36.75" customHeight="1" x14ac:dyDescent="0.2">
      <c r="A481" s="114" t="s">
        <v>142</v>
      </c>
      <c r="B481" s="115" t="s">
        <v>100</v>
      </c>
      <c r="C481" s="115" t="s">
        <v>143</v>
      </c>
      <c r="D481" s="115" t="s">
        <v>144</v>
      </c>
      <c r="E481" s="115" t="s">
        <v>103</v>
      </c>
      <c r="F481" s="154" t="s">
        <v>145</v>
      </c>
      <c r="G481" s="116" t="s">
        <v>146</v>
      </c>
      <c r="H481" s="117" t="s">
        <v>147</v>
      </c>
    </row>
    <row r="482" spans="1:8" ht="26.1" customHeight="1" x14ac:dyDescent="0.2">
      <c r="A482" s="119">
        <v>22020301</v>
      </c>
      <c r="B482" s="120" t="s">
        <v>251</v>
      </c>
      <c r="C482" s="121">
        <v>750000</v>
      </c>
      <c r="D482" s="122">
        <v>2720000</v>
      </c>
      <c r="E482" s="200">
        <f t="shared" ref="E482:E487" si="48">C482-D482</f>
        <v>-1970000</v>
      </c>
      <c r="F482" s="122">
        <v>0</v>
      </c>
      <c r="G482" s="122">
        <v>5000000</v>
      </c>
      <c r="H482" s="202">
        <f>C482+G482</f>
        <v>5750000</v>
      </c>
    </row>
    <row r="483" spans="1:8" ht="31.5" customHeight="1" x14ac:dyDescent="0.2">
      <c r="A483" s="119">
        <v>22020402</v>
      </c>
      <c r="B483" s="120" t="s">
        <v>252</v>
      </c>
      <c r="C483" s="121">
        <v>500000</v>
      </c>
      <c r="D483" s="122">
        <v>2500000</v>
      </c>
      <c r="E483" s="200">
        <f t="shared" si="48"/>
        <v>-2000000</v>
      </c>
      <c r="F483" s="122">
        <v>0</v>
      </c>
      <c r="G483" s="122">
        <v>3500000</v>
      </c>
      <c r="H483" s="202">
        <f t="shared" ref="H483:H487" si="49">C483+G483</f>
        <v>4000000</v>
      </c>
    </row>
    <row r="484" spans="1:8" ht="26.1" customHeight="1" x14ac:dyDescent="0.2">
      <c r="A484" s="119">
        <v>22020412</v>
      </c>
      <c r="B484" s="120" t="s">
        <v>253</v>
      </c>
      <c r="C484" s="121">
        <v>5000000</v>
      </c>
      <c r="D484" s="122">
        <v>8412000</v>
      </c>
      <c r="E484" s="200">
        <f t="shared" si="48"/>
        <v>-3412000</v>
      </c>
      <c r="F484" s="122">
        <v>0</v>
      </c>
      <c r="G484" s="122">
        <v>11000000</v>
      </c>
      <c r="H484" s="202">
        <f t="shared" si="49"/>
        <v>16000000</v>
      </c>
    </row>
    <row r="485" spans="1:8" ht="26.1" customHeight="1" x14ac:dyDescent="0.2">
      <c r="A485" s="119">
        <v>22020605</v>
      </c>
      <c r="B485" s="120" t="s">
        <v>254</v>
      </c>
      <c r="C485" s="121">
        <v>100000</v>
      </c>
      <c r="D485" s="122">
        <v>178000</v>
      </c>
      <c r="E485" s="200">
        <f t="shared" si="48"/>
        <v>-78000</v>
      </c>
      <c r="F485" s="122">
        <v>0</v>
      </c>
      <c r="G485" s="122">
        <v>280000</v>
      </c>
      <c r="H485" s="202">
        <f t="shared" si="49"/>
        <v>380000</v>
      </c>
    </row>
    <row r="486" spans="1:8" ht="26.1" customHeight="1" x14ac:dyDescent="0.2">
      <c r="A486" s="119">
        <v>22020601</v>
      </c>
      <c r="B486" s="120" t="s">
        <v>255</v>
      </c>
      <c r="C486" s="121">
        <v>1000000</v>
      </c>
      <c r="D486" s="122">
        <v>1000000</v>
      </c>
      <c r="E486" s="200">
        <f t="shared" si="48"/>
        <v>0</v>
      </c>
      <c r="F486" s="122">
        <v>0</v>
      </c>
      <c r="G486" s="122">
        <v>1000000</v>
      </c>
      <c r="H486" s="202">
        <f t="shared" si="49"/>
        <v>2000000</v>
      </c>
    </row>
    <row r="487" spans="1:8" ht="24.75" customHeight="1" x14ac:dyDescent="0.2">
      <c r="A487" s="119">
        <v>22021003</v>
      </c>
      <c r="B487" s="120" t="s">
        <v>256</v>
      </c>
      <c r="C487" s="121">
        <v>500000</v>
      </c>
      <c r="D487" s="122">
        <v>300000</v>
      </c>
      <c r="E487" s="200">
        <f t="shared" si="48"/>
        <v>200000</v>
      </c>
      <c r="F487" s="122">
        <v>0</v>
      </c>
      <c r="G487" s="122">
        <v>100000</v>
      </c>
      <c r="H487" s="202">
        <f t="shared" si="49"/>
        <v>600000</v>
      </c>
    </row>
    <row r="488" spans="1:8" s="166" customFormat="1" ht="26.1" customHeight="1" x14ac:dyDescent="0.2">
      <c r="A488" s="123" t="s">
        <v>201</v>
      </c>
      <c r="B488" s="124"/>
      <c r="C488" s="125">
        <f t="shared" ref="C488:H488" si="50">SUM(C482:C487)</f>
        <v>7850000</v>
      </c>
      <c r="D488" s="126">
        <f t="shared" si="50"/>
        <v>15110000</v>
      </c>
      <c r="E488" s="126">
        <f t="shared" si="50"/>
        <v>-7260000</v>
      </c>
      <c r="F488" s="126">
        <f t="shared" si="50"/>
        <v>0</v>
      </c>
      <c r="G488" s="126">
        <f t="shared" si="50"/>
        <v>20880000</v>
      </c>
      <c r="H488" s="125">
        <f t="shared" si="50"/>
        <v>28730000</v>
      </c>
    </row>
    <row r="489" spans="1:8" ht="24" customHeight="1" x14ac:dyDescent="0.2">
      <c r="A489" s="163"/>
      <c r="F489" s="164"/>
      <c r="G489" s="101"/>
    </row>
    <row r="490" spans="1:8" ht="20.25" customHeight="1" x14ac:dyDescent="0.2">
      <c r="A490" s="100"/>
      <c r="B490" s="230"/>
      <c r="C490" s="230"/>
      <c r="D490" s="230"/>
      <c r="E490" s="230"/>
      <c r="F490" s="230"/>
      <c r="G490" s="230"/>
      <c r="H490" s="231" t="s">
        <v>257</v>
      </c>
    </row>
    <row r="491" spans="1:8" ht="18" customHeight="1" x14ac:dyDescent="0.2">
      <c r="A491" s="91" t="s">
        <v>47</v>
      </c>
      <c r="B491" s="131"/>
      <c r="C491" s="132"/>
      <c r="D491" s="132"/>
      <c r="E491" s="132"/>
      <c r="F491" s="133"/>
      <c r="G491" s="132"/>
      <c r="H491" s="132"/>
    </row>
    <row r="492" spans="1:8" ht="18" customHeight="1" x14ac:dyDescent="0.2">
      <c r="A492" s="97" t="s">
        <v>132</v>
      </c>
      <c r="B492" s="98" t="s">
        <v>46</v>
      </c>
      <c r="C492" s="134"/>
      <c r="D492" s="113"/>
      <c r="E492" s="113"/>
      <c r="F492" s="135"/>
      <c r="G492" s="113"/>
      <c r="H492" s="113"/>
    </row>
    <row r="493" spans="1:8" ht="18" customHeight="1" x14ac:dyDescent="0.2">
      <c r="A493" s="97" t="s">
        <v>133</v>
      </c>
      <c r="B493" s="99" t="s">
        <v>258</v>
      </c>
      <c r="C493" s="99"/>
      <c r="D493" s="113"/>
      <c r="E493" s="113"/>
      <c r="F493" s="135"/>
      <c r="G493" s="113"/>
      <c r="H493" s="113"/>
    </row>
    <row r="494" spans="1:8" ht="18" customHeight="1" x14ac:dyDescent="0.2">
      <c r="A494" s="97" t="s">
        <v>135</v>
      </c>
      <c r="B494" s="98" t="s">
        <v>136</v>
      </c>
      <c r="C494" s="134"/>
      <c r="D494" s="113"/>
      <c r="E494" s="113"/>
      <c r="F494" s="135"/>
      <c r="G494" s="113"/>
      <c r="H494" s="113"/>
    </row>
    <row r="495" spans="1:8" ht="18" customHeight="1" x14ac:dyDescent="0.2">
      <c r="A495" s="97" t="s">
        <v>137</v>
      </c>
      <c r="B495" s="98" t="s">
        <v>138</v>
      </c>
      <c r="C495" s="134"/>
      <c r="D495" s="113"/>
      <c r="E495" s="113"/>
      <c r="F495" s="135"/>
      <c r="G495" s="113"/>
      <c r="H495" s="113"/>
    </row>
    <row r="496" spans="1:8" ht="18" customHeight="1" x14ac:dyDescent="0.2">
      <c r="A496" s="97" t="s">
        <v>139</v>
      </c>
      <c r="B496" s="98" t="s">
        <v>140</v>
      </c>
      <c r="C496" s="134"/>
      <c r="D496" s="113"/>
      <c r="E496" s="113"/>
      <c r="F496" s="135"/>
      <c r="G496" s="113"/>
      <c r="H496" s="113"/>
    </row>
    <row r="497" spans="1:8" ht="12" customHeight="1" x14ac:dyDescent="0.2">
      <c r="D497" s="185"/>
      <c r="E497" s="185"/>
      <c r="G497" s="185"/>
    </row>
    <row r="498" spans="1:8" ht="18" customHeight="1" x14ac:dyDescent="0.2">
      <c r="A498" s="167" t="s">
        <v>141</v>
      </c>
      <c r="B498" s="167"/>
      <c r="C498" s="167"/>
      <c r="D498" s="167"/>
      <c r="E498" s="167"/>
      <c r="F498" s="167"/>
      <c r="G498" s="167"/>
      <c r="H498" s="113"/>
    </row>
    <row r="499" spans="1:8" ht="9" customHeight="1" x14ac:dyDescent="0.2">
      <c r="A499" s="215"/>
      <c r="B499" s="215"/>
      <c r="C499" s="215"/>
      <c r="D499" s="215"/>
      <c r="E499" s="215"/>
      <c r="F499" s="216"/>
      <c r="G499" s="215"/>
      <c r="H499" s="113"/>
    </row>
    <row r="500" spans="1:8" s="118" customFormat="1" ht="36.75" customHeight="1" x14ac:dyDescent="0.2">
      <c r="A500" s="114" t="s">
        <v>142</v>
      </c>
      <c r="B500" s="115" t="s">
        <v>100</v>
      </c>
      <c r="C500" s="115" t="s">
        <v>143</v>
      </c>
      <c r="D500" s="115" t="s">
        <v>144</v>
      </c>
      <c r="E500" s="115" t="s">
        <v>103</v>
      </c>
      <c r="F500" s="154" t="s">
        <v>145</v>
      </c>
      <c r="G500" s="116" t="s">
        <v>146</v>
      </c>
      <c r="H500" s="117" t="s">
        <v>147</v>
      </c>
    </row>
    <row r="501" spans="1:8" ht="26.1" customHeight="1" x14ac:dyDescent="0.2">
      <c r="A501" s="119">
        <v>22020102</v>
      </c>
      <c r="B501" s="232" t="s">
        <v>259</v>
      </c>
      <c r="C501" s="121">
        <v>6000000</v>
      </c>
      <c r="D501" s="122">
        <v>11478620</v>
      </c>
      <c r="E501" s="200">
        <f t="shared" ref="E501:E513" si="51">C501-D501</f>
        <v>-5478620</v>
      </c>
      <c r="F501" s="122">
        <v>0</v>
      </c>
      <c r="G501" s="122">
        <v>14000000</v>
      </c>
      <c r="H501" s="202">
        <f>C501+G501</f>
        <v>20000000</v>
      </c>
    </row>
    <row r="502" spans="1:8" ht="24" customHeight="1" x14ac:dyDescent="0.2">
      <c r="A502" s="119">
        <v>22020205</v>
      </c>
      <c r="B502" s="232" t="s">
        <v>260</v>
      </c>
      <c r="C502" s="121">
        <v>10000</v>
      </c>
      <c r="D502" s="122">
        <v>90000</v>
      </c>
      <c r="E502" s="200">
        <f t="shared" si="51"/>
        <v>-80000</v>
      </c>
      <c r="F502" s="122">
        <v>0</v>
      </c>
      <c r="G502" s="122">
        <v>190000</v>
      </c>
      <c r="H502" s="202">
        <f t="shared" ref="H502:H513" si="52">C502+G502</f>
        <v>200000</v>
      </c>
    </row>
    <row r="503" spans="1:8" ht="21.75" customHeight="1" x14ac:dyDescent="0.2">
      <c r="A503" s="119">
        <v>22020303</v>
      </c>
      <c r="B503" s="120" t="s">
        <v>242</v>
      </c>
      <c r="C503" s="121">
        <v>500000</v>
      </c>
      <c r="D503" s="122">
        <v>324000</v>
      </c>
      <c r="E503" s="200">
        <f t="shared" si="51"/>
        <v>176000</v>
      </c>
      <c r="F503" s="122">
        <v>0</v>
      </c>
      <c r="G503" s="122">
        <v>200000</v>
      </c>
      <c r="H503" s="202">
        <f t="shared" si="52"/>
        <v>700000</v>
      </c>
    </row>
    <row r="504" spans="1:8" ht="21.75" customHeight="1" x14ac:dyDescent="0.2">
      <c r="A504" s="119">
        <v>22020404</v>
      </c>
      <c r="B504" s="232" t="s">
        <v>150</v>
      </c>
      <c r="C504" s="121">
        <v>1500000</v>
      </c>
      <c r="D504" s="122">
        <v>1543550</v>
      </c>
      <c r="E504" s="200">
        <f t="shared" si="51"/>
        <v>-43550</v>
      </c>
      <c r="F504" s="122">
        <v>0</v>
      </c>
      <c r="G504" s="122">
        <v>1500000</v>
      </c>
      <c r="H504" s="202">
        <f t="shared" si="52"/>
        <v>3000000</v>
      </c>
    </row>
    <row r="505" spans="1:8" ht="21.75" customHeight="1" x14ac:dyDescent="0.2">
      <c r="A505" s="233">
        <v>22020601</v>
      </c>
      <c r="B505" s="120" t="s">
        <v>261</v>
      </c>
      <c r="C505" s="121">
        <v>6000000</v>
      </c>
      <c r="D505" s="122">
        <v>3238000</v>
      </c>
      <c r="E505" s="200">
        <f t="shared" si="51"/>
        <v>2762000</v>
      </c>
      <c r="F505" s="122">
        <v>0</v>
      </c>
      <c r="G505" s="122">
        <v>2000000</v>
      </c>
      <c r="H505" s="202">
        <f t="shared" si="52"/>
        <v>8000000</v>
      </c>
    </row>
    <row r="506" spans="1:8" ht="21.75" customHeight="1" x14ac:dyDescent="0.2">
      <c r="A506" s="233">
        <v>22020901</v>
      </c>
      <c r="B506" s="120" t="s">
        <v>206</v>
      </c>
      <c r="C506" s="121">
        <v>15000000</v>
      </c>
      <c r="D506" s="122">
        <v>13636151.18</v>
      </c>
      <c r="E506" s="200">
        <f t="shared" si="51"/>
        <v>1363848.8200000003</v>
      </c>
      <c r="F506" s="122">
        <v>0</v>
      </c>
      <c r="G506" s="122">
        <v>10000000</v>
      </c>
      <c r="H506" s="202">
        <f t="shared" si="52"/>
        <v>25000000</v>
      </c>
    </row>
    <row r="507" spans="1:8" ht="21.75" customHeight="1" x14ac:dyDescent="0.2">
      <c r="A507" s="233">
        <v>22021001</v>
      </c>
      <c r="B507" s="120" t="s">
        <v>152</v>
      </c>
      <c r="C507" s="121">
        <v>7000000</v>
      </c>
      <c r="D507" s="122">
        <v>6362550</v>
      </c>
      <c r="E507" s="200">
        <f t="shared" si="51"/>
        <v>637450</v>
      </c>
      <c r="F507" s="122">
        <v>0</v>
      </c>
      <c r="G507" s="122">
        <v>7000000</v>
      </c>
      <c r="H507" s="202">
        <f t="shared" si="52"/>
        <v>14000000</v>
      </c>
    </row>
    <row r="508" spans="1:8" ht="21.75" customHeight="1" x14ac:dyDescent="0.2">
      <c r="A508" s="233">
        <v>22021002</v>
      </c>
      <c r="B508" s="120" t="s">
        <v>236</v>
      </c>
      <c r="C508" s="121">
        <v>7000000</v>
      </c>
      <c r="D508" s="122">
        <v>6621500</v>
      </c>
      <c r="E508" s="200">
        <f t="shared" si="51"/>
        <v>378500</v>
      </c>
      <c r="F508" s="122">
        <v>0</v>
      </c>
      <c r="G508" s="122">
        <v>7000000</v>
      </c>
      <c r="H508" s="202">
        <f t="shared" si="52"/>
        <v>14000000</v>
      </c>
    </row>
    <row r="509" spans="1:8" ht="21.75" customHeight="1" x14ac:dyDescent="0.2">
      <c r="A509" s="233">
        <v>22021036</v>
      </c>
      <c r="B509" s="120" t="s">
        <v>159</v>
      </c>
      <c r="C509" s="121">
        <v>3500000</v>
      </c>
      <c r="D509" s="122">
        <v>4596835</v>
      </c>
      <c r="E509" s="200">
        <f t="shared" si="51"/>
        <v>-1096835</v>
      </c>
      <c r="F509" s="122">
        <v>0</v>
      </c>
      <c r="G509" s="122">
        <v>3500000</v>
      </c>
      <c r="H509" s="202">
        <f t="shared" si="52"/>
        <v>7000000</v>
      </c>
    </row>
    <row r="510" spans="1:8" ht="21.75" customHeight="1" x14ac:dyDescent="0.2">
      <c r="A510" s="233">
        <v>22021051</v>
      </c>
      <c r="B510" s="120" t="s">
        <v>262</v>
      </c>
      <c r="C510" s="121">
        <v>2000000</v>
      </c>
      <c r="D510" s="122">
        <v>7596772</v>
      </c>
      <c r="E510" s="200">
        <f t="shared" si="51"/>
        <v>-5596772</v>
      </c>
      <c r="F510" s="122">
        <v>0</v>
      </c>
      <c r="G510" s="122">
        <v>10000000</v>
      </c>
      <c r="H510" s="202">
        <f t="shared" si="52"/>
        <v>12000000</v>
      </c>
    </row>
    <row r="511" spans="1:8" ht="21.75" customHeight="1" x14ac:dyDescent="0.2">
      <c r="A511" s="233">
        <v>22021073</v>
      </c>
      <c r="B511" s="120" t="s">
        <v>263</v>
      </c>
      <c r="C511" s="121">
        <v>48000000</v>
      </c>
      <c r="D511" s="122">
        <v>86266000</v>
      </c>
      <c r="E511" s="200">
        <f t="shared" si="51"/>
        <v>-38266000</v>
      </c>
      <c r="F511" s="122">
        <v>0</v>
      </c>
      <c r="G511" s="122">
        <v>40000000</v>
      </c>
      <c r="H511" s="202">
        <f t="shared" si="52"/>
        <v>88000000</v>
      </c>
    </row>
    <row r="512" spans="1:8" ht="21.75" customHeight="1" x14ac:dyDescent="0.2">
      <c r="A512" s="233">
        <v>22021075</v>
      </c>
      <c r="B512" s="120" t="s">
        <v>264</v>
      </c>
      <c r="C512" s="121">
        <v>6000000</v>
      </c>
      <c r="D512" s="122">
        <v>11197170</v>
      </c>
      <c r="E512" s="200">
        <f t="shared" si="51"/>
        <v>-5197170</v>
      </c>
      <c r="F512" s="122">
        <v>0</v>
      </c>
      <c r="G512" s="122">
        <v>14000000</v>
      </c>
      <c r="H512" s="202">
        <f t="shared" si="52"/>
        <v>20000000</v>
      </c>
    </row>
    <row r="513" spans="1:8" ht="21.75" customHeight="1" x14ac:dyDescent="0.2">
      <c r="A513" s="233">
        <v>22021124</v>
      </c>
      <c r="B513" s="120" t="s">
        <v>265</v>
      </c>
      <c r="C513" s="121">
        <v>1000000</v>
      </c>
      <c r="D513" s="122">
        <v>1866300</v>
      </c>
      <c r="E513" s="200">
        <f t="shared" si="51"/>
        <v>-866300</v>
      </c>
      <c r="F513" s="122">
        <v>0</v>
      </c>
      <c r="G513" s="122">
        <v>2000000</v>
      </c>
      <c r="H513" s="202">
        <f t="shared" si="52"/>
        <v>3000000</v>
      </c>
    </row>
    <row r="514" spans="1:8" s="166" customFormat="1" ht="26.1" customHeight="1" x14ac:dyDescent="0.2">
      <c r="A514" s="123" t="s">
        <v>201</v>
      </c>
      <c r="B514" s="124"/>
      <c r="C514" s="125">
        <f t="shared" ref="C514:H514" si="53">SUM(C501:C513)</f>
        <v>103510000</v>
      </c>
      <c r="D514" s="126">
        <f t="shared" si="53"/>
        <v>154817448.18000001</v>
      </c>
      <c r="E514" s="126">
        <f t="shared" si="53"/>
        <v>-51307448.18</v>
      </c>
      <c r="F514" s="126">
        <f t="shared" si="53"/>
        <v>0</v>
      </c>
      <c r="G514" s="126">
        <f t="shared" si="53"/>
        <v>111390000</v>
      </c>
      <c r="H514" s="125">
        <f t="shared" si="53"/>
        <v>214900000</v>
      </c>
    </row>
    <row r="515" spans="1:8" ht="18.75" customHeight="1" x14ac:dyDescent="0.2">
      <c r="A515" s="163"/>
      <c r="F515" s="164"/>
      <c r="G515" s="101"/>
    </row>
    <row r="516" spans="1:8" ht="27" customHeight="1" x14ac:dyDescent="0.2">
      <c r="A516" s="100"/>
      <c r="B516" s="118"/>
      <c r="C516" s="118"/>
      <c r="D516" s="118"/>
      <c r="E516" s="118"/>
      <c r="F516" s="118"/>
      <c r="G516" s="118"/>
      <c r="H516" s="208" t="s">
        <v>266</v>
      </c>
    </row>
    <row r="517" spans="1:8" ht="18" customHeight="1" x14ac:dyDescent="0.2">
      <c r="A517" s="91" t="s">
        <v>47</v>
      </c>
      <c r="B517" s="131"/>
      <c r="C517" s="132"/>
      <c r="D517" s="132"/>
      <c r="E517" s="132"/>
      <c r="F517" s="133"/>
      <c r="G517" s="132"/>
      <c r="H517" s="132"/>
    </row>
    <row r="518" spans="1:8" ht="18" customHeight="1" x14ac:dyDescent="0.2">
      <c r="A518" s="97" t="s">
        <v>132</v>
      </c>
      <c r="B518" s="98" t="s">
        <v>46</v>
      </c>
      <c r="C518" s="134"/>
      <c r="D518" s="113"/>
      <c r="E518" s="113"/>
      <c r="F518" s="135"/>
      <c r="G518" s="113"/>
      <c r="H518" s="113"/>
    </row>
    <row r="519" spans="1:8" ht="18" customHeight="1" x14ac:dyDescent="0.2">
      <c r="A519" s="97" t="s">
        <v>133</v>
      </c>
      <c r="B519" s="99" t="s">
        <v>258</v>
      </c>
      <c r="C519" s="99"/>
      <c r="D519" s="113"/>
      <c r="E519" s="113"/>
      <c r="F519" s="135"/>
      <c r="G519" s="113"/>
      <c r="H519" s="113"/>
    </row>
    <row r="520" spans="1:8" ht="18" customHeight="1" x14ac:dyDescent="0.2">
      <c r="A520" s="97" t="s">
        <v>135</v>
      </c>
      <c r="B520" s="98" t="s">
        <v>136</v>
      </c>
      <c r="C520" s="134"/>
      <c r="D520" s="113"/>
      <c r="E520" s="113"/>
      <c r="F520" s="135"/>
      <c r="G520" s="113"/>
      <c r="H520" s="113"/>
    </row>
    <row r="521" spans="1:8" ht="18" customHeight="1" x14ac:dyDescent="0.2">
      <c r="A521" s="97" t="s">
        <v>137</v>
      </c>
      <c r="B521" s="98" t="s">
        <v>189</v>
      </c>
      <c r="C521" s="134"/>
      <c r="D521" s="113"/>
      <c r="E521" s="113"/>
      <c r="F521" s="135"/>
      <c r="G521" s="113"/>
      <c r="H521" s="113"/>
    </row>
    <row r="522" spans="1:8" ht="18" customHeight="1" x14ac:dyDescent="0.2">
      <c r="A522" s="97" t="s">
        <v>139</v>
      </c>
      <c r="B522" s="98" t="s">
        <v>140</v>
      </c>
      <c r="C522" s="134"/>
      <c r="D522" s="113"/>
      <c r="E522" s="113"/>
      <c r="F522" s="135"/>
      <c r="G522" s="113"/>
      <c r="H522" s="113"/>
    </row>
    <row r="523" spans="1:8" ht="12" customHeight="1" x14ac:dyDescent="0.2">
      <c r="D523" s="185"/>
      <c r="E523" s="185"/>
      <c r="G523" s="185"/>
    </row>
    <row r="524" spans="1:8" ht="18" customHeight="1" x14ac:dyDescent="0.2">
      <c r="A524" s="221" t="s">
        <v>110</v>
      </c>
      <c r="B524" s="221"/>
      <c r="C524" s="221"/>
      <c r="D524" s="221"/>
      <c r="E524" s="221"/>
      <c r="F524" s="221"/>
      <c r="G524" s="221"/>
      <c r="H524" s="113"/>
    </row>
    <row r="525" spans="1:8" ht="9" customHeight="1" x14ac:dyDescent="0.2">
      <c r="A525" s="215"/>
      <c r="B525" s="215"/>
      <c r="C525" s="215"/>
      <c r="D525" s="215"/>
      <c r="E525" s="215"/>
      <c r="F525" s="216"/>
      <c r="G525" s="215"/>
      <c r="H525" s="113"/>
    </row>
    <row r="526" spans="1:8" s="118" customFormat="1" ht="36.75" customHeight="1" x14ac:dyDescent="0.2">
      <c r="A526" s="114" t="s">
        <v>142</v>
      </c>
      <c r="B526" s="115" t="s">
        <v>100</v>
      </c>
      <c r="C526" s="115" t="s">
        <v>143</v>
      </c>
      <c r="D526" s="115" t="s">
        <v>144</v>
      </c>
      <c r="E526" s="115" t="s">
        <v>103</v>
      </c>
      <c r="F526" s="154" t="s">
        <v>145</v>
      </c>
      <c r="G526" s="116" t="s">
        <v>146</v>
      </c>
      <c r="H526" s="117" t="s">
        <v>147</v>
      </c>
    </row>
    <row r="527" spans="1:8" ht="27" customHeight="1" x14ac:dyDescent="0.2">
      <c r="A527" s="119">
        <v>23020107</v>
      </c>
      <c r="B527" s="232" t="s">
        <v>267</v>
      </c>
      <c r="C527" s="121">
        <v>10000000</v>
      </c>
      <c r="D527" s="122">
        <v>9112137.5899999999</v>
      </c>
      <c r="E527" s="200">
        <f t="shared" ref="E527" si="54">C527-D527</f>
        <v>887862.41000000015</v>
      </c>
      <c r="F527" s="122">
        <v>10000000</v>
      </c>
      <c r="G527" s="122">
        <v>0</v>
      </c>
      <c r="H527" s="202">
        <f>C527+F527</f>
        <v>20000000</v>
      </c>
    </row>
    <row r="528" spans="1:8" s="166" customFormat="1" ht="26.1" customHeight="1" x14ac:dyDescent="0.2">
      <c r="A528" s="123" t="s">
        <v>201</v>
      </c>
      <c r="B528" s="124"/>
      <c r="C528" s="125">
        <f t="shared" ref="C528:H528" si="55">SUM(C527:C527)</f>
        <v>10000000</v>
      </c>
      <c r="D528" s="126">
        <f t="shared" si="55"/>
        <v>9112137.5899999999</v>
      </c>
      <c r="E528" s="126">
        <f t="shared" si="55"/>
        <v>887862.41000000015</v>
      </c>
      <c r="F528" s="126">
        <f t="shared" si="55"/>
        <v>10000000</v>
      </c>
      <c r="G528" s="126">
        <f t="shared" si="55"/>
        <v>0</v>
      </c>
      <c r="H528" s="125">
        <f t="shared" si="55"/>
        <v>20000000</v>
      </c>
    </row>
    <row r="529" spans="1:7" ht="25.15" customHeight="1" x14ac:dyDescent="0.2">
      <c r="A529" s="163"/>
      <c r="F529" s="164" t="s">
        <v>155</v>
      </c>
      <c r="G529" s="101"/>
    </row>
    <row r="530" spans="1:7" ht="25.15" customHeight="1" x14ac:dyDescent="0.2">
      <c r="A530" s="163" t="s">
        <v>154</v>
      </c>
      <c r="F530" s="164"/>
      <c r="G530" s="101"/>
    </row>
    <row r="531" spans="1:7" ht="33" customHeight="1" x14ac:dyDescent="0.2">
      <c r="A531" s="100" t="s">
        <v>155</v>
      </c>
      <c r="B531" s="136" t="s">
        <v>268</v>
      </c>
      <c r="C531" s="136"/>
      <c r="D531" s="136"/>
      <c r="E531" s="136"/>
      <c r="F531" s="136"/>
      <c r="G531" s="136"/>
    </row>
    <row r="532" spans="1:7" ht="12.75" x14ac:dyDescent="0.2"/>
    <row r="533" spans="1:7" ht="12.75" x14ac:dyDescent="0.2">
      <c r="D533" s="224"/>
    </row>
    <row r="534" spans="1:7" ht="12.75" x14ac:dyDescent="0.2">
      <c r="D534" s="224"/>
    </row>
    <row r="535" spans="1:7" ht="12.75" x14ac:dyDescent="0.2">
      <c r="D535" s="224"/>
    </row>
    <row r="536" spans="1:7" ht="12.75" x14ac:dyDescent="0.2">
      <c r="D536" s="224"/>
    </row>
    <row r="537" spans="1:7" ht="12.75" x14ac:dyDescent="0.2">
      <c r="D537" s="224"/>
    </row>
    <row r="538" spans="1:7" ht="12.75" x14ac:dyDescent="0.2">
      <c r="D538" s="224"/>
    </row>
    <row r="539" spans="1:7" ht="12.75" x14ac:dyDescent="0.2">
      <c r="D539" s="224"/>
    </row>
    <row r="540" spans="1:7" ht="12.75" x14ac:dyDescent="0.2">
      <c r="D540" s="224"/>
    </row>
    <row r="541" spans="1:7" ht="12.75" x14ac:dyDescent="0.2">
      <c r="D541" s="224"/>
    </row>
    <row r="542" spans="1:7" ht="12.75" x14ac:dyDescent="0.2">
      <c r="D542" s="224"/>
    </row>
    <row r="543" spans="1:7" ht="12.75" x14ac:dyDescent="0.2">
      <c r="D543" s="224"/>
    </row>
    <row r="544" spans="1:7" ht="12.75" x14ac:dyDescent="0.2">
      <c r="D544" s="224"/>
    </row>
    <row r="545" spans="1:8" ht="12.75" x14ac:dyDescent="0.2">
      <c r="D545" s="224"/>
    </row>
    <row r="546" spans="1:8" ht="12.75" x14ac:dyDescent="0.2">
      <c r="D546" s="224"/>
    </row>
    <row r="547" spans="1:8" ht="12.75" x14ac:dyDescent="0.2">
      <c r="D547" s="224"/>
    </row>
    <row r="548" spans="1:8" ht="12.75" x14ac:dyDescent="0.2">
      <c r="D548" s="224"/>
    </row>
    <row r="549" spans="1:8" ht="12.75" x14ac:dyDescent="0.2">
      <c r="D549" s="224"/>
      <c r="H549" s="208" t="s">
        <v>269</v>
      </c>
    </row>
    <row r="550" spans="1:8" ht="18" customHeight="1" x14ac:dyDescent="0.2">
      <c r="A550" s="91" t="s">
        <v>49</v>
      </c>
      <c r="B550" s="131"/>
      <c r="C550" s="132"/>
      <c r="D550" s="132"/>
      <c r="E550" s="132"/>
      <c r="F550" s="133"/>
      <c r="G550" s="132"/>
      <c r="H550" s="132"/>
    </row>
    <row r="551" spans="1:8" ht="18" customHeight="1" x14ac:dyDescent="0.2">
      <c r="A551" s="97" t="s">
        <v>132</v>
      </c>
      <c r="B551" s="98" t="s">
        <v>48</v>
      </c>
      <c r="C551" s="134"/>
      <c r="D551" s="113"/>
      <c r="E551" s="113"/>
      <c r="F551" s="135"/>
      <c r="G551" s="113"/>
      <c r="H551" s="113"/>
    </row>
    <row r="552" spans="1:8" ht="18" customHeight="1" x14ac:dyDescent="0.2">
      <c r="A552" s="97" t="s">
        <v>133</v>
      </c>
      <c r="B552" s="99" t="s">
        <v>270</v>
      </c>
      <c r="C552" s="99"/>
      <c r="D552" s="113"/>
      <c r="E552" s="113"/>
      <c r="F552" s="135"/>
      <c r="G552" s="113"/>
      <c r="H552" s="113"/>
    </row>
    <row r="553" spans="1:8" ht="18" customHeight="1" x14ac:dyDescent="0.2">
      <c r="A553" s="97" t="s">
        <v>135</v>
      </c>
      <c r="B553" s="98" t="s">
        <v>136</v>
      </c>
      <c r="C553" s="134"/>
      <c r="D553" s="113"/>
      <c r="E553" s="113"/>
      <c r="F553" s="135"/>
      <c r="G553" s="113"/>
      <c r="H553" s="113"/>
    </row>
    <row r="554" spans="1:8" ht="18" customHeight="1" x14ac:dyDescent="0.2">
      <c r="A554" s="97" t="s">
        <v>137</v>
      </c>
      <c r="B554" s="98" t="s">
        <v>138</v>
      </c>
      <c r="C554" s="134"/>
      <c r="D554" s="113"/>
      <c r="E554" s="113"/>
      <c r="F554" s="135"/>
      <c r="G554" s="113"/>
      <c r="H554" s="113"/>
    </row>
    <row r="555" spans="1:8" ht="18" customHeight="1" x14ac:dyDescent="0.2">
      <c r="A555" s="97" t="s">
        <v>139</v>
      </c>
      <c r="B555" s="98" t="s">
        <v>271</v>
      </c>
      <c r="C555" s="134"/>
      <c r="D555" s="113"/>
      <c r="E555" s="113"/>
      <c r="F555" s="135"/>
      <c r="G555" s="113"/>
      <c r="H555" s="113"/>
    </row>
    <row r="556" spans="1:8" ht="9" customHeight="1" x14ac:dyDescent="0.2">
      <c r="D556" s="185"/>
      <c r="E556" s="185"/>
      <c r="G556" s="185"/>
    </row>
    <row r="557" spans="1:8" ht="15" customHeight="1" x14ac:dyDescent="0.2">
      <c r="A557" s="167" t="s">
        <v>141</v>
      </c>
      <c r="B557" s="167"/>
      <c r="C557" s="167"/>
      <c r="D557" s="167"/>
      <c r="E557" s="167"/>
      <c r="F557" s="167"/>
      <c r="G557" s="167"/>
      <c r="H557" s="113"/>
    </row>
    <row r="558" spans="1:8" ht="5.25" customHeight="1" x14ac:dyDescent="0.2">
      <c r="A558" s="215"/>
      <c r="B558" s="215"/>
      <c r="C558" s="215"/>
      <c r="D558" s="215"/>
      <c r="E558" s="215"/>
      <c r="F558" s="216"/>
      <c r="G558" s="215"/>
      <c r="H558" s="113"/>
    </row>
    <row r="559" spans="1:8" s="118" customFormat="1" ht="36.75" customHeight="1" x14ac:dyDescent="0.2">
      <c r="A559" s="114" t="s">
        <v>142</v>
      </c>
      <c r="B559" s="115" t="s">
        <v>100</v>
      </c>
      <c r="C559" s="115" t="s">
        <v>143</v>
      </c>
      <c r="D559" s="115" t="s">
        <v>144</v>
      </c>
      <c r="E559" s="115" t="s">
        <v>103</v>
      </c>
      <c r="F559" s="154" t="s">
        <v>145</v>
      </c>
      <c r="G559" s="116" t="s">
        <v>146</v>
      </c>
      <c r="H559" s="117" t="s">
        <v>147</v>
      </c>
    </row>
    <row r="560" spans="1:8" ht="16.5" customHeight="1" x14ac:dyDescent="0.2">
      <c r="A560" s="119">
        <v>21010101</v>
      </c>
      <c r="B560" s="232" t="s">
        <v>272</v>
      </c>
      <c r="C560" s="121">
        <v>2806911031</v>
      </c>
      <c r="D560" s="122">
        <v>1596817428.98</v>
      </c>
      <c r="E560" s="200">
        <f t="shared" ref="E560:E574" si="56">C560-D560</f>
        <v>1210093602.02</v>
      </c>
      <c r="F560" s="122">
        <v>0</v>
      </c>
      <c r="G560" s="122">
        <v>300000000</v>
      </c>
      <c r="H560" s="202">
        <f>C560+G560</f>
        <v>3106911031</v>
      </c>
    </row>
    <row r="561" spans="1:8" ht="16.5" customHeight="1" x14ac:dyDescent="0.2">
      <c r="A561" s="119">
        <v>21020101</v>
      </c>
      <c r="B561" s="232" t="s">
        <v>273</v>
      </c>
      <c r="C561" s="121">
        <v>40000000</v>
      </c>
      <c r="D561" s="122">
        <v>45129120</v>
      </c>
      <c r="E561" s="200">
        <f t="shared" si="56"/>
        <v>-5129120</v>
      </c>
      <c r="F561" s="122">
        <v>0</v>
      </c>
      <c r="G561" s="122">
        <v>50000000</v>
      </c>
      <c r="H561" s="202">
        <f t="shared" ref="H561:H574" si="57">C561+G561</f>
        <v>90000000</v>
      </c>
    </row>
    <row r="562" spans="1:8" ht="16.5" customHeight="1" x14ac:dyDescent="0.2">
      <c r="A562" s="119">
        <v>22020101</v>
      </c>
      <c r="B562" s="232" t="s">
        <v>193</v>
      </c>
      <c r="C562" s="121">
        <v>6000000</v>
      </c>
      <c r="D562" s="122">
        <v>3065215</v>
      </c>
      <c r="E562" s="200">
        <f t="shared" si="56"/>
        <v>2934785</v>
      </c>
      <c r="F562" s="122">
        <v>0</v>
      </c>
      <c r="G562" s="122">
        <v>1000000</v>
      </c>
      <c r="H562" s="202">
        <f t="shared" si="57"/>
        <v>7000000</v>
      </c>
    </row>
    <row r="563" spans="1:8" ht="21.95" customHeight="1" x14ac:dyDescent="0.2">
      <c r="A563" s="119">
        <v>22020102</v>
      </c>
      <c r="B563" s="232" t="s">
        <v>259</v>
      </c>
      <c r="C563" s="121">
        <v>20000000</v>
      </c>
      <c r="D563" s="122">
        <v>16664762</v>
      </c>
      <c r="E563" s="200">
        <f t="shared" si="56"/>
        <v>3335238</v>
      </c>
      <c r="F563" s="122">
        <v>0</v>
      </c>
      <c r="G563" s="122">
        <v>12000000</v>
      </c>
      <c r="H563" s="202">
        <f t="shared" si="57"/>
        <v>32000000</v>
      </c>
    </row>
    <row r="564" spans="1:8" ht="21.95" customHeight="1" x14ac:dyDescent="0.2">
      <c r="A564" s="233">
        <v>22020201</v>
      </c>
      <c r="B564" s="120" t="s">
        <v>274</v>
      </c>
      <c r="C564" s="121">
        <v>50000000</v>
      </c>
      <c r="D564" s="122">
        <v>25743280.73</v>
      </c>
      <c r="E564" s="200">
        <f t="shared" si="56"/>
        <v>24256719.27</v>
      </c>
      <c r="F564" s="122">
        <v>0</v>
      </c>
      <c r="G564" s="122">
        <v>2000000</v>
      </c>
      <c r="H564" s="202">
        <f t="shared" si="57"/>
        <v>52000000</v>
      </c>
    </row>
    <row r="565" spans="1:8" ht="18.75" customHeight="1" x14ac:dyDescent="0.2">
      <c r="A565" s="233">
        <v>22020302</v>
      </c>
      <c r="B565" s="120" t="s">
        <v>275</v>
      </c>
      <c r="C565" s="121">
        <v>6000000</v>
      </c>
      <c r="D565" s="122">
        <v>10843312.5</v>
      </c>
      <c r="E565" s="200">
        <f t="shared" si="56"/>
        <v>-4843312.5</v>
      </c>
      <c r="F565" s="122">
        <v>0</v>
      </c>
      <c r="G565" s="122">
        <v>9000000</v>
      </c>
      <c r="H565" s="202">
        <f t="shared" si="57"/>
        <v>15000000</v>
      </c>
    </row>
    <row r="566" spans="1:8" ht="21.95" customHeight="1" x14ac:dyDescent="0.2">
      <c r="A566" s="233">
        <v>22020305</v>
      </c>
      <c r="B566" s="120" t="s">
        <v>276</v>
      </c>
      <c r="C566" s="121">
        <v>85000000</v>
      </c>
      <c r="D566" s="122">
        <v>51742109.219999999</v>
      </c>
      <c r="E566" s="200">
        <f t="shared" si="56"/>
        <v>33257890.780000001</v>
      </c>
      <c r="F566" s="122">
        <v>0</v>
      </c>
      <c r="G566" s="122">
        <v>15000000</v>
      </c>
      <c r="H566" s="202">
        <f t="shared" si="57"/>
        <v>100000000</v>
      </c>
    </row>
    <row r="567" spans="1:8" ht="21.95" customHeight="1" x14ac:dyDescent="0.2">
      <c r="A567" s="233">
        <v>22020307</v>
      </c>
      <c r="B567" s="120" t="s">
        <v>277</v>
      </c>
      <c r="C567" s="121">
        <v>8000000</v>
      </c>
      <c r="D567" s="122">
        <v>6618200</v>
      </c>
      <c r="E567" s="200">
        <f t="shared" si="56"/>
        <v>1381800</v>
      </c>
      <c r="F567" s="122">
        <v>0</v>
      </c>
      <c r="G567" s="122">
        <v>5000000</v>
      </c>
      <c r="H567" s="202">
        <f t="shared" si="57"/>
        <v>13000000</v>
      </c>
    </row>
    <row r="568" spans="1:8" ht="27" customHeight="1" x14ac:dyDescent="0.2">
      <c r="A568" s="233">
        <v>22020403</v>
      </c>
      <c r="B568" s="120" t="s">
        <v>278</v>
      </c>
      <c r="C568" s="121">
        <f>5000000+3000000+4000000</f>
        <v>12000000</v>
      </c>
      <c r="D568" s="122">
        <v>18778506.800000001</v>
      </c>
      <c r="E568" s="200">
        <f t="shared" si="56"/>
        <v>-6778506.8000000007</v>
      </c>
      <c r="F568" s="122">
        <v>0</v>
      </c>
      <c r="G568" s="122">
        <v>28000000</v>
      </c>
      <c r="H568" s="202">
        <f t="shared" si="57"/>
        <v>40000000</v>
      </c>
    </row>
    <row r="569" spans="1:8" ht="21.95" customHeight="1" x14ac:dyDescent="0.2">
      <c r="A569" s="233">
        <v>22020406</v>
      </c>
      <c r="B569" s="120" t="s">
        <v>279</v>
      </c>
      <c r="C569" s="121">
        <v>1500000</v>
      </c>
      <c r="D569" s="122">
        <v>2973775</v>
      </c>
      <c r="E569" s="200">
        <f t="shared" si="56"/>
        <v>-1473775</v>
      </c>
      <c r="F569" s="122">
        <v>0</v>
      </c>
      <c r="G569" s="122">
        <v>3500000</v>
      </c>
      <c r="H569" s="202">
        <f t="shared" si="57"/>
        <v>5000000</v>
      </c>
    </row>
    <row r="570" spans="1:8" ht="21.95" customHeight="1" x14ac:dyDescent="0.2">
      <c r="A570" s="233">
        <v>22020605</v>
      </c>
      <c r="B570" s="120" t="s">
        <v>194</v>
      </c>
      <c r="C570" s="121">
        <v>70000000</v>
      </c>
      <c r="D570" s="122">
        <v>40158483</v>
      </c>
      <c r="E570" s="200">
        <f t="shared" si="56"/>
        <v>29841517</v>
      </c>
      <c r="F570" s="122">
        <v>0</v>
      </c>
      <c r="G570" s="122">
        <v>10000000</v>
      </c>
      <c r="H570" s="202">
        <f t="shared" si="57"/>
        <v>80000000</v>
      </c>
    </row>
    <row r="571" spans="1:8" ht="21.95" customHeight="1" x14ac:dyDescent="0.2">
      <c r="A571" s="233">
        <v>22021001</v>
      </c>
      <c r="B571" s="120" t="s">
        <v>280</v>
      </c>
      <c r="C571" s="121">
        <v>20000000</v>
      </c>
      <c r="D571" s="122">
        <v>11514635</v>
      </c>
      <c r="E571" s="200">
        <f t="shared" si="56"/>
        <v>8485365</v>
      </c>
      <c r="F571" s="122">
        <v>0</v>
      </c>
      <c r="G571" s="122">
        <v>3000000</v>
      </c>
      <c r="H571" s="202">
        <f t="shared" si="57"/>
        <v>23000000</v>
      </c>
    </row>
    <row r="572" spans="1:8" ht="21.95" customHeight="1" x14ac:dyDescent="0.2">
      <c r="A572" s="233">
        <v>22021027</v>
      </c>
      <c r="B572" s="120" t="s">
        <v>281</v>
      </c>
      <c r="C572" s="121">
        <v>4000000</v>
      </c>
      <c r="D572" s="122">
        <v>990000</v>
      </c>
      <c r="E572" s="200">
        <f t="shared" si="56"/>
        <v>3010000</v>
      </c>
      <c r="F572" s="122">
        <v>0</v>
      </c>
      <c r="G572" s="122">
        <v>1500000</v>
      </c>
      <c r="H572" s="202">
        <f t="shared" si="57"/>
        <v>5500000</v>
      </c>
    </row>
    <row r="573" spans="1:8" ht="21.75" customHeight="1" x14ac:dyDescent="0.2">
      <c r="A573" s="233">
        <v>22021009</v>
      </c>
      <c r="B573" s="120" t="s">
        <v>282</v>
      </c>
      <c r="C573" s="121">
        <v>1500000</v>
      </c>
      <c r="D573" s="122">
        <v>1069950</v>
      </c>
      <c r="E573" s="200">
        <f t="shared" si="56"/>
        <v>430050</v>
      </c>
      <c r="F573" s="122">
        <v>0</v>
      </c>
      <c r="G573" s="122">
        <v>3500000</v>
      </c>
      <c r="H573" s="202">
        <f t="shared" si="57"/>
        <v>5000000</v>
      </c>
    </row>
    <row r="574" spans="1:8" ht="21.75" customHeight="1" x14ac:dyDescent="0.2">
      <c r="A574" s="233">
        <v>22021075</v>
      </c>
      <c r="B574" s="120" t="s">
        <v>283</v>
      </c>
      <c r="C574" s="121">
        <v>10000000</v>
      </c>
      <c r="D574" s="122">
        <v>49808790</v>
      </c>
      <c r="E574" s="200">
        <f t="shared" si="56"/>
        <v>-39808790</v>
      </c>
      <c r="F574" s="122">
        <v>0</v>
      </c>
      <c r="G574" s="122">
        <v>45000000</v>
      </c>
      <c r="H574" s="202">
        <f t="shared" si="57"/>
        <v>55000000</v>
      </c>
    </row>
    <row r="575" spans="1:8" s="166" customFormat="1" ht="26.1" customHeight="1" x14ac:dyDescent="0.2">
      <c r="A575" s="123" t="s">
        <v>201</v>
      </c>
      <c r="B575" s="124"/>
      <c r="C575" s="125">
        <f t="shared" ref="C575:H575" si="58">SUM(C560:C574)</f>
        <v>3140911031</v>
      </c>
      <c r="D575" s="126">
        <f t="shared" si="58"/>
        <v>1881917568.23</v>
      </c>
      <c r="E575" s="126">
        <f t="shared" si="58"/>
        <v>1258993462.77</v>
      </c>
      <c r="F575" s="126">
        <f t="shared" si="58"/>
        <v>0</v>
      </c>
      <c r="G575" s="126">
        <f t="shared" si="58"/>
        <v>488500000</v>
      </c>
      <c r="H575" s="125">
        <f t="shared" si="58"/>
        <v>3629411031</v>
      </c>
    </row>
    <row r="576" spans="1:8" ht="24" customHeight="1" x14ac:dyDescent="0.2">
      <c r="A576" s="163"/>
      <c r="F576" s="164"/>
      <c r="G576" s="101"/>
    </row>
    <row r="577" spans="1:8" ht="14.25" customHeight="1" x14ac:dyDescent="0.2">
      <c r="A577" s="163"/>
      <c r="F577" s="164"/>
      <c r="G577" s="101"/>
      <c r="H577" s="110" t="s">
        <v>284</v>
      </c>
    </row>
    <row r="578" spans="1:8" ht="18" customHeight="1" x14ac:dyDescent="0.2">
      <c r="A578" s="91" t="s">
        <v>49</v>
      </c>
      <c r="B578" s="131"/>
      <c r="C578" s="132"/>
      <c r="D578" s="132"/>
      <c r="E578" s="132"/>
      <c r="F578" s="133"/>
      <c r="G578" s="132"/>
      <c r="H578" s="132"/>
    </row>
    <row r="579" spans="1:8" ht="18" customHeight="1" x14ac:dyDescent="0.2">
      <c r="A579" s="97" t="s">
        <v>132</v>
      </c>
      <c r="B579" s="98" t="s">
        <v>48</v>
      </c>
      <c r="C579" s="134"/>
      <c r="D579" s="113"/>
      <c r="E579" s="113"/>
      <c r="F579" s="135"/>
      <c r="G579" s="113"/>
      <c r="H579" s="113"/>
    </row>
    <row r="580" spans="1:8" ht="18" customHeight="1" x14ac:dyDescent="0.2">
      <c r="A580" s="97" t="s">
        <v>133</v>
      </c>
      <c r="B580" s="99" t="s">
        <v>270</v>
      </c>
      <c r="C580" s="99"/>
      <c r="D580" s="113"/>
      <c r="E580" s="113"/>
      <c r="F580" s="135"/>
      <c r="G580" s="113"/>
      <c r="H580" s="113"/>
    </row>
    <row r="581" spans="1:8" ht="18" customHeight="1" x14ac:dyDescent="0.2">
      <c r="A581" s="97" t="s">
        <v>135</v>
      </c>
      <c r="B581" s="98" t="s">
        <v>136</v>
      </c>
      <c r="C581" s="134"/>
      <c r="D581" s="113"/>
      <c r="E581" s="113"/>
      <c r="F581" s="135"/>
      <c r="G581" s="113"/>
      <c r="H581" s="113"/>
    </row>
    <row r="582" spans="1:8" ht="18" customHeight="1" x14ac:dyDescent="0.2">
      <c r="A582" s="97" t="s">
        <v>137</v>
      </c>
      <c r="B582" s="98" t="s">
        <v>189</v>
      </c>
      <c r="C582" s="134"/>
      <c r="D582" s="113"/>
      <c r="E582" s="113"/>
      <c r="F582" s="135"/>
      <c r="G582" s="113"/>
      <c r="H582" s="113"/>
    </row>
    <row r="583" spans="1:8" ht="18" customHeight="1" x14ac:dyDescent="0.2">
      <c r="A583" s="97" t="s">
        <v>139</v>
      </c>
      <c r="B583" s="98" t="s">
        <v>140</v>
      </c>
      <c r="C583" s="134"/>
      <c r="D583" s="113"/>
      <c r="E583" s="113"/>
      <c r="F583" s="135"/>
      <c r="G583" s="113"/>
      <c r="H583" s="113"/>
    </row>
    <row r="584" spans="1:8" ht="9" customHeight="1" x14ac:dyDescent="0.2">
      <c r="D584" s="185"/>
      <c r="E584" s="185"/>
      <c r="G584" s="185"/>
    </row>
    <row r="585" spans="1:8" ht="18" customHeight="1" x14ac:dyDescent="0.2">
      <c r="A585" s="167" t="s">
        <v>110</v>
      </c>
      <c r="B585" s="167"/>
      <c r="C585" s="167"/>
      <c r="D585" s="167"/>
      <c r="E585" s="167"/>
      <c r="F585" s="167"/>
      <c r="G585" s="167"/>
      <c r="H585" s="113"/>
    </row>
    <row r="586" spans="1:8" ht="9" customHeight="1" x14ac:dyDescent="0.2">
      <c r="A586" s="215"/>
      <c r="B586" s="215"/>
      <c r="C586" s="215"/>
      <c r="D586" s="215"/>
      <c r="E586" s="215"/>
      <c r="F586" s="216"/>
      <c r="G586" s="215"/>
      <c r="H586" s="113"/>
    </row>
    <row r="587" spans="1:8" s="118" customFormat="1" ht="36.75" customHeight="1" x14ac:dyDescent="0.2">
      <c r="A587" s="114" t="s">
        <v>142</v>
      </c>
      <c r="B587" s="115" t="s">
        <v>100</v>
      </c>
      <c r="C587" s="115" t="s">
        <v>143</v>
      </c>
      <c r="D587" s="115" t="s">
        <v>144</v>
      </c>
      <c r="E587" s="115" t="s">
        <v>103</v>
      </c>
      <c r="F587" s="154" t="s">
        <v>145</v>
      </c>
      <c r="G587" s="116" t="s">
        <v>146</v>
      </c>
      <c r="H587" s="117" t="s">
        <v>147</v>
      </c>
    </row>
    <row r="588" spans="1:8" ht="21" customHeight="1" x14ac:dyDescent="0.2">
      <c r="A588" s="119">
        <v>23010105</v>
      </c>
      <c r="B588" s="232" t="s">
        <v>285</v>
      </c>
      <c r="C588" s="121">
        <v>0</v>
      </c>
      <c r="D588" s="122">
        <v>30787628.440000001</v>
      </c>
      <c r="E588" s="200">
        <f t="shared" ref="E588:E597" si="59">C588-D588</f>
        <v>-30787628.440000001</v>
      </c>
      <c r="F588" s="122">
        <v>0</v>
      </c>
      <c r="G588" s="122">
        <v>30787628.440000001</v>
      </c>
      <c r="H588" s="202">
        <f>C588+G588</f>
        <v>30787628.440000001</v>
      </c>
    </row>
    <row r="589" spans="1:8" ht="16.5" customHeight="1" x14ac:dyDescent="0.2">
      <c r="A589" s="119">
        <v>23010142</v>
      </c>
      <c r="B589" s="232" t="s">
        <v>286</v>
      </c>
      <c r="C589" s="121">
        <v>0</v>
      </c>
      <c r="D589" s="122">
        <v>46007764.909999996</v>
      </c>
      <c r="E589" s="200">
        <f t="shared" si="59"/>
        <v>-46007764.909999996</v>
      </c>
      <c r="F589" s="122">
        <v>0</v>
      </c>
      <c r="G589" s="122">
        <v>46007764.909999996</v>
      </c>
      <c r="H589" s="202">
        <f t="shared" ref="H589:H597" si="60">C589+G589</f>
        <v>46007764.909999996</v>
      </c>
    </row>
    <row r="590" spans="1:8" ht="24" customHeight="1" x14ac:dyDescent="0.2">
      <c r="A590" s="119">
        <v>23010112</v>
      </c>
      <c r="B590" s="232" t="s">
        <v>287</v>
      </c>
      <c r="C590" s="121">
        <v>0</v>
      </c>
      <c r="D590" s="122">
        <v>2733700</v>
      </c>
      <c r="E590" s="200">
        <f t="shared" si="59"/>
        <v>-2733700</v>
      </c>
      <c r="F590" s="122">
        <v>0</v>
      </c>
      <c r="G590" s="122">
        <v>2733700</v>
      </c>
      <c r="H590" s="202">
        <f t="shared" si="60"/>
        <v>2733700</v>
      </c>
    </row>
    <row r="591" spans="1:8" ht="30.75" customHeight="1" x14ac:dyDescent="0.2">
      <c r="A591" s="119">
        <v>23010113</v>
      </c>
      <c r="B591" s="232" t="s">
        <v>288</v>
      </c>
      <c r="C591" s="121">
        <v>6000000</v>
      </c>
      <c r="D591" s="122">
        <v>24322860</v>
      </c>
      <c r="E591" s="200">
        <f t="shared" si="59"/>
        <v>-18322860</v>
      </c>
      <c r="F591" s="122">
        <v>0</v>
      </c>
      <c r="G591" s="122">
        <v>18322860</v>
      </c>
      <c r="H591" s="202">
        <f t="shared" si="60"/>
        <v>24322860</v>
      </c>
    </row>
    <row r="592" spans="1:8" ht="15.75" customHeight="1" x14ac:dyDescent="0.2">
      <c r="A592" s="119">
        <v>23020123</v>
      </c>
      <c r="B592" s="232" t="s">
        <v>289</v>
      </c>
      <c r="C592" s="121">
        <v>0</v>
      </c>
      <c r="D592" s="122">
        <v>1282700</v>
      </c>
      <c r="E592" s="200">
        <f t="shared" si="59"/>
        <v>-1282700</v>
      </c>
      <c r="F592" s="122">
        <v>0</v>
      </c>
      <c r="G592" s="122">
        <v>5000000</v>
      </c>
      <c r="H592" s="202">
        <f t="shared" si="60"/>
        <v>5000000</v>
      </c>
    </row>
    <row r="593" spans="1:8" ht="29.25" customHeight="1" x14ac:dyDescent="0.2">
      <c r="A593" s="119">
        <v>23020118</v>
      </c>
      <c r="B593" s="120" t="s">
        <v>290</v>
      </c>
      <c r="C593" s="121">
        <v>10000000</v>
      </c>
      <c r="D593" s="122">
        <v>17620058.059999999</v>
      </c>
      <c r="E593" s="200">
        <f t="shared" si="59"/>
        <v>-7620058.0599999987</v>
      </c>
      <c r="F593" s="122">
        <v>0</v>
      </c>
      <c r="G593" s="122">
        <v>35000000</v>
      </c>
      <c r="H593" s="202">
        <f t="shared" si="60"/>
        <v>45000000</v>
      </c>
    </row>
    <row r="594" spans="1:8" ht="28.5" customHeight="1" x14ac:dyDescent="0.2">
      <c r="A594" s="119">
        <v>23020118</v>
      </c>
      <c r="B594" s="120" t="s">
        <v>291</v>
      </c>
      <c r="C594" s="121">
        <v>40000000</v>
      </c>
      <c r="D594" s="122">
        <v>34566720.359999999</v>
      </c>
      <c r="E594" s="200">
        <f t="shared" si="59"/>
        <v>5433279.6400000006</v>
      </c>
      <c r="F594" s="122">
        <v>0</v>
      </c>
      <c r="G594" s="122">
        <v>30000000</v>
      </c>
      <c r="H594" s="202">
        <f t="shared" si="60"/>
        <v>70000000</v>
      </c>
    </row>
    <row r="595" spans="1:8" ht="28.5" customHeight="1" x14ac:dyDescent="0.2">
      <c r="A595" s="119">
        <v>23020118</v>
      </c>
      <c r="B595" s="120" t="s">
        <v>292</v>
      </c>
      <c r="C595" s="121">
        <v>20000000</v>
      </c>
      <c r="D595" s="122">
        <v>20815058.02</v>
      </c>
      <c r="E595" s="200">
        <f t="shared" si="59"/>
        <v>-815058.01999999955</v>
      </c>
      <c r="F595" s="122">
        <v>0</v>
      </c>
      <c r="G595" s="122">
        <v>25000000</v>
      </c>
      <c r="H595" s="202">
        <f t="shared" si="60"/>
        <v>45000000</v>
      </c>
    </row>
    <row r="596" spans="1:8" ht="28.5" customHeight="1" x14ac:dyDescent="0.2">
      <c r="A596" s="119">
        <v>23020118</v>
      </c>
      <c r="B596" s="120" t="s">
        <v>293</v>
      </c>
      <c r="C596" s="121">
        <v>100000000</v>
      </c>
      <c r="D596" s="122">
        <v>63826517.460000001</v>
      </c>
      <c r="E596" s="200">
        <f t="shared" si="59"/>
        <v>36173482.539999999</v>
      </c>
      <c r="F596" s="122">
        <v>0</v>
      </c>
      <c r="G596" s="122">
        <v>40000000</v>
      </c>
      <c r="H596" s="202">
        <f t="shared" si="60"/>
        <v>140000000</v>
      </c>
    </row>
    <row r="597" spans="1:8" ht="31.5" customHeight="1" x14ac:dyDescent="0.2">
      <c r="A597" s="119">
        <v>23030106</v>
      </c>
      <c r="B597" s="120" t="s">
        <v>294</v>
      </c>
      <c r="C597" s="121">
        <v>0</v>
      </c>
      <c r="D597" s="122">
        <v>0</v>
      </c>
      <c r="E597" s="200">
        <f t="shared" si="59"/>
        <v>0</v>
      </c>
      <c r="F597" s="122">
        <v>0</v>
      </c>
      <c r="G597" s="122">
        <v>25000000</v>
      </c>
      <c r="H597" s="202">
        <f t="shared" si="60"/>
        <v>25000000</v>
      </c>
    </row>
    <row r="598" spans="1:8" s="166" customFormat="1" ht="16.5" customHeight="1" x14ac:dyDescent="0.2">
      <c r="A598" s="123" t="s">
        <v>201</v>
      </c>
      <c r="B598" s="124"/>
      <c r="C598" s="125">
        <f>SUM(C588:C597)</f>
        <v>176000000</v>
      </c>
      <c r="D598" s="126">
        <f t="shared" ref="D598:H598" si="61">SUM(D588:D597)</f>
        <v>241963007.25</v>
      </c>
      <c r="E598" s="126">
        <f t="shared" si="61"/>
        <v>-65963007.249999993</v>
      </c>
      <c r="F598" s="126">
        <f t="shared" si="61"/>
        <v>0</v>
      </c>
      <c r="G598" s="126">
        <f t="shared" si="61"/>
        <v>257851953.34999999</v>
      </c>
      <c r="H598" s="125">
        <f t="shared" si="61"/>
        <v>433851953.35000002</v>
      </c>
    </row>
    <row r="599" spans="1:8" ht="25.15" customHeight="1" x14ac:dyDescent="0.2">
      <c r="A599" s="163"/>
      <c r="F599" s="164"/>
      <c r="G599" s="101"/>
    </row>
    <row r="600" spans="1:8" ht="25.15" customHeight="1" x14ac:dyDescent="0.2">
      <c r="A600" s="100"/>
      <c r="B600" s="118"/>
      <c r="C600" s="118"/>
      <c r="D600" s="118"/>
      <c r="E600" s="118"/>
      <c r="F600" s="118"/>
      <c r="G600" s="118"/>
      <c r="H600" s="118"/>
    </row>
    <row r="602" spans="1:8" ht="25.15" customHeight="1" x14ac:dyDescent="0.2">
      <c r="H602" s="208" t="s">
        <v>295</v>
      </c>
    </row>
    <row r="603" spans="1:8" ht="18" customHeight="1" x14ac:dyDescent="0.2">
      <c r="A603" s="91" t="s">
        <v>51</v>
      </c>
      <c r="B603" s="131"/>
      <c r="C603" s="132"/>
      <c r="D603" s="132"/>
      <c r="E603" s="132"/>
      <c r="F603" s="133"/>
      <c r="G603" s="132"/>
      <c r="H603" s="132"/>
    </row>
    <row r="604" spans="1:8" ht="12.75" x14ac:dyDescent="0.2">
      <c r="A604" s="97" t="s">
        <v>132</v>
      </c>
      <c r="B604" s="98" t="s">
        <v>50</v>
      </c>
      <c r="C604" s="134"/>
      <c r="D604" s="113"/>
      <c r="E604" s="113"/>
      <c r="F604" s="135"/>
      <c r="G604" s="113"/>
      <c r="H604" s="113"/>
    </row>
    <row r="605" spans="1:8" ht="12.75" x14ac:dyDescent="0.2">
      <c r="A605" s="97" t="s">
        <v>133</v>
      </c>
      <c r="B605" s="99" t="s">
        <v>296</v>
      </c>
      <c r="C605" s="99"/>
      <c r="D605" s="113"/>
      <c r="E605" s="113"/>
      <c r="F605" s="135"/>
      <c r="G605" s="113"/>
      <c r="H605" s="113"/>
    </row>
    <row r="606" spans="1:8" ht="12.75" x14ac:dyDescent="0.2">
      <c r="A606" s="97" t="s">
        <v>135</v>
      </c>
      <c r="B606" s="98" t="s">
        <v>136</v>
      </c>
      <c r="C606" s="134"/>
      <c r="D606" s="113"/>
      <c r="E606" s="113"/>
      <c r="F606" s="135"/>
      <c r="G606" s="113"/>
      <c r="H606" s="113"/>
    </row>
    <row r="607" spans="1:8" ht="12.75" x14ac:dyDescent="0.2">
      <c r="A607" s="97" t="s">
        <v>137</v>
      </c>
      <c r="B607" s="98" t="s">
        <v>138</v>
      </c>
      <c r="C607" s="134"/>
      <c r="D607" s="113"/>
      <c r="E607" s="113"/>
      <c r="F607" s="135"/>
      <c r="G607" s="113"/>
      <c r="H607" s="113"/>
    </row>
    <row r="608" spans="1:8" ht="12.75" x14ac:dyDescent="0.2">
      <c r="A608" s="97" t="s">
        <v>139</v>
      </c>
      <c r="B608" s="98" t="s">
        <v>140</v>
      </c>
      <c r="C608" s="134"/>
      <c r="D608" s="113"/>
      <c r="E608" s="113"/>
      <c r="F608" s="135"/>
      <c r="G608" s="113"/>
      <c r="H608" s="113"/>
    </row>
    <row r="609" spans="1:8" ht="12" customHeight="1" x14ac:dyDescent="0.2">
      <c r="D609" s="185"/>
      <c r="E609" s="185"/>
      <c r="G609" s="185"/>
    </row>
    <row r="610" spans="1:8" ht="18" customHeight="1" x14ac:dyDescent="0.2">
      <c r="A610" s="167" t="s">
        <v>141</v>
      </c>
      <c r="B610" s="167"/>
      <c r="C610" s="167"/>
      <c r="D610" s="167"/>
      <c r="E610" s="167"/>
      <c r="F610" s="167"/>
      <c r="G610" s="167"/>
      <c r="H610" s="113"/>
    </row>
    <row r="611" spans="1:8" ht="9" customHeight="1" x14ac:dyDescent="0.2">
      <c r="A611" s="215"/>
      <c r="B611" s="215"/>
      <c r="C611" s="215"/>
      <c r="D611" s="215"/>
      <c r="E611" s="215"/>
      <c r="F611" s="216"/>
      <c r="G611" s="215"/>
      <c r="H611" s="113"/>
    </row>
    <row r="612" spans="1:8" s="118" customFormat="1" ht="36.75" customHeight="1" x14ac:dyDescent="0.2">
      <c r="A612" s="114" t="s">
        <v>142</v>
      </c>
      <c r="B612" s="115" t="s">
        <v>100</v>
      </c>
      <c r="C612" s="115" t="s">
        <v>143</v>
      </c>
      <c r="D612" s="115" t="s">
        <v>144</v>
      </c>
      <c r="E612" s="115" t="s">
        <v>103</v>
      </c>
      <c r="F612" s="154" t="s">
        <v>145</v>
      </c>
      <c r="G612" s="116" t="s">
        <v>146</v>
      </c>
      <c r="H612" s="117" t="s">
        <v>147</v>
      </c>
    </row>
    <row r="613" spans="1:8" ht="20.100000000000001" customHeight="1" x14ac:dyDescent="0.2">
      <c r="A613" s="119">
        <v>22020405</v>
      </c>
      <c r="B613" s="120" t="s">
        <v>297</v>
      </c>
      <c r="C613" s="121">
        <v>300000</v>
      </c>
      <c r="D613" s="122">
        <v>247000</v>
      </c>
      <c r="E613" s="200">
        <f t="shared" ref="E613" si="62">C613-D613</f>
        <v>53000</v>
      </c>
      <c r="F613" s="122">
        <v>300000</v>
      </c>
      <c r="G613" s="122">
        <v>0</v>
      </c>
      <c r="H613" s="202">
        <f>C613+F613</f>
        <v>600000</v>
      </c>
    </row>
    <row r="614" spans="1:8" s="166" customFormat="1" ht="20.100000000000001" customHeight="1" x14ac:dyDescent="0.2">
      <c r="A614" s="123" t="s">
        <v>201</v>
      </c>
      <c r="B614" s="124"/>
      <c r="C614" s="125">
        <f t="shared" ref="C614:H614" si="63">SUM(C613:C613)</f>
        <v>300000</v>
      </c>
      <c r="D614" s="126">
        <f t="shared" si="63"/>
        <v>247000</v>
      </c>
      <c r="E614" s="126">
        <f t="shared" si="63"/>
        <v>53000</v>
      </c>
      <c r="F614" s="126">
        <f t="shared" si="63"/>
        <v>300000</v>
      </c>
      <c r="G614" s="126">
        <f t="shared" si="63"/>
        <v>0</v>
      </c>
      <c r="H614" s="125">
        <f t="shared" si="63"/>
        <v>600000</v>
      </c>
    </row>
    <row r="615" spans="1:8" ht="15.75" customHeight="1" x14ac:dyDescent="0.2">
      <c r="A615" s="163"/>
      <c r="F615" s="164" t="s">
        <v>155</v>
      </c>
      <c r="G615" s="101"/>
    </row>
    <row r="616" spans="1:8" ht="18.75" customHeight="1" x14ac:dyDescent="0.2">
      <c r="A616" s="163" t="s">
        <v>154</v>
      </c>
      <c r="F616" s="164"/>
      <c r="G616" s="234"/>
      <c r="H616" s="165"/>
    </row>
    <row r="617" spans="1:8" ht="17.25" customHeight="1" x14ac:dyDescent="0.2">
      <c r="A617" s="100" t="s">
        <v>155</v>
      </c>
      <c r="B617" s="136" t="s">
        <v>298</v>
      </c>
      <c r="C617" s="136"/>
      <c r="D617" s="136"/>
      <c r="E617" s="136"/>
      <c r="F617" s="136"/>
      <c r="G617" s="136"/>
      <c r="H617" s="136"/>
    </row>
    <row r="618" spans="1:8" ht="16.5" customHeight="1" x14ac:dyDescent="0.2">
      <c r="A618" s="100"/>
      <c r="B618" s="220"/>
      <c r="C618" s="220"/>
      <c r="D618" s="220"/>
      <c r="E618" s="220"/>
      <c r="F618" s="220"/>
      <c r="G618" s="220"/>
      <c r="H618" s="220"/>
    </row>
    <row r="619" spans="1:8" ht="12.75" x14ac:dyDescent="0.2">
      <c r="A619" s="91" t="s">
        <v>51</v>
      </c>
      <c r="B619" s="131"/>
      <c r="C619" s="132"/>
      <c r="D619" s="132"/>
      <c r="E619" s="132"/>
      <c r="F619" s="133"/>
      <c r="G619" s="132"/>
      <c r="H619" s="132"/>
    </row>
    <row r="620" spans="1:8" ht="12.75" x14ac:dyDescent="0.2">
      <c r="A620" s="97" t="s">
        <v>132</v>
      </c>
      <c r="B620" s="98" t="s">
        <v>52</v>
      </c>
      <c r="C620" s="134"/>
      <c r="D620" s="113"/>
      <c r="E620" s="113"/>
      <c r="F620" s="135"/>
      <c r="G620" s="113"/>
      <c r="H620" s="113"/>
    </row>
    <row r="621" spans="1:8" ht="12.75" x14ac:dyDescent="0.2">
      <c r="A621" s="97" t="s">
        <v>133</v>
      </c>
      <c r="B621" s="99" t="s">
        <v>299</v>
      </c>
      <c r="C621" s="99"/>
      <c r="D621" s="113"/>
      <c r="E621" s="113"/>
      <c r="F621" s="135"/>
      <c r="G621" s="113"/>
      <c r="H621" s="113"/>
    </row>
    <row r="622" spans="1:8" ht="12.75" x14ac:dyDescent="0.2">
      <c r="A622" s="97" t="s">
        <v>135</v>
      </c>
      <c r="B622" s="98" t="s">
        <v>136</v>
      </c>
      <c r="C622" s="134"/>
      <c r="D622" s="113"/>
      <c r="E622" s="113"/>
      <c r="F622" s="135"/>
      <c r="G622" s="113"/>
      <c r="H622" s="113"/>
    </row>
    <row r="623" spans="1:8" ht="12.75" x14ac:dyDescent="0.2">
      <c r="A623" s="97" t="s">
        <v>137</v>
      </c>
      <c r="B623" s="98" t="s">
        <v>189</v>
      </c>
      <c r="C623" s="134"/>
      <c r="D623" s="113"/>
      <c r="E623" s="113"/>
      <c r="F623" s="135"/>
      <c r="G623" s="113"/>
      <c r="H623" s="113"/>
    </row>
    <row r="624" spans="1:8" ht="12.75" x14ac:dyDescent="0.2">
      <c r="A624" s="97" t="s">
        <v>139</v>
      </c>
      <c r="B624" s="98" t="s">
        <v>140</v>
      </c>
      <c r="C624" s="134"/>
      <c r="D624" s="113"/>
      <c r="E624" s="113"/>
      <c r="F624" s="135"/>
      <c r="G624" s="113"/>
      <c r="H624" s="113"/>
    </row>
    <row r="625" spans="1:8" ht="12" customHeight="1" x14ac:dyDescent="0.2">
      <c r="D625" s="185"/>
      <c r="E625" s="185"/>
      <c r="G625" s="185"/>
    </row>
    <row r="626" spans="1:8" ht="18" customHeight="1" x14ac:dyDescent="0.2">
      <c r="A626" s="167" t="s">
        <v>110</v>
      </c>
      <c r="B626" s="167"/>
      <c r="C626" s="167"/>
      <c r="D626" s="167"/>
      <c r="E626" s="167"/>
      <c r="F626" s="167"/>
      <c r="G626" s="167"/>
      <c r="H626" s="113"/>
    </row>
    <row r="627" spans="1:8" ht="9" customHeight="1" x14ac:dyDescent="0.2">
      <c r="A627" s="215"/>
      <c r="B627" s="215"/>
      <c r="C627" s="215"/>
      <c r="D627" s="215"/>
      <c r="E627" s="215"/>
      <c r="F627" s="216"/>
      <c r="G627" s="215"/>
      <c r="H627" s="113"/>
    </row>
    <row r="628" spans="1:8" s="118" customFormat="1" ht="36.75" customHeight="1" x14ac:dyDescent="0.2">
      <c r="A628" s="114" t="s">
        <v>142</v>
      </c>
      <c r="B628" s="115" t="s">
        <v>100</v>
      </c>
      <c r="C628" s="115" t="s">
        <v>143</v>
      </c>
      <c r="D628" s="115" t="s">
        <v>144</v>
      </c>
      <c r="E628" s="115" t="s">
        <v>103</v>
      </c>
      <c r="F628" s="154" t="s">
        <v>145</v>
      </c>
      <c r="G628" s="116" t="s">
        <v>146</v>
      </c>
      <c r="H628" s="117" t="s">
        <v>147</v>
      </c>
    </row>
    <row r="629" spans="1:8" ht="26.1" customHeight="1" x14ac:dyDescent="0.2">
      <c r="A629" s="119">
        <v>23020118</v>
      </c>
      <c r="B629" s="120" t="s">
        <v>300</v>
      </c>
      <c r="C629" s="121">
        <v>0</v>
      </c>
      <c r="D629" s="122">
        <v>637555220</v>
      </c>
      <c r="E629" s="200">
        <f t="shared" ref="E629" si="64">C629-D629</f>
        <v>-637555220</v>
      </c>
      <c r="F629" s="122">
        <v>637555220</v>
      </c>
      <c r="G629" s="122">
        <v>0</v>
      </c>
      <c r="H629" s="202">
        <f>C629+F629</f>
        <v>637555220</v>
      </c>
    </row>
    <row r="630" spans="1:8" s="166" customFormat="1" ht="20.100000000000001" customHeight="1" x14ac:dyDescent="0.2">
      <c r="A630" s="123" t="s">
        <v>201</v>
      </c>
      <c r="B630" s="124"/>
      <c r="C630" s="125">
        <f t="shared" ref="C630:H630" si="65">SUM(C629:C629)</f>
        <v>0</v>
      </c>
      <c r="D630" s="126">
        <f t="shared" si="65"/>
        <v>637555220</v>
      </c>
      <c r="E630" s="126">
        <f t="shared" si="65"/>
        <v>-637555220</v>
      </c>
      <c r="F630" s="126">
        <f t="shared" si="65"/>
        <v>637555220</v>
      </c>
      <c r="G630" s="126">
        <f t="shared" si="65"/>
        <v>0</v>
      </c>
      <c r="H630" s="125">
        <f t="shared" si="65"/>
        <v>637555220</v>
      </c>
    </row>
    <row r="631" spans="1:8" ht="25.15" customHeight="1" x14ac:dyDescent="0.2">
      <c r="A631" s="163" t="s">
        <v>154</v>
      </c>
      <c r="F631" s="164" t="s">
        <v>155</v>
      </c>
      <c r="G631" s="234"/>
      <c r="H631" s="165"/>
    </row>
    <row r="632" spans="1:8" ht="25.15" customHeight="1" x14ac:dyDescent="0.2">
      <c r="A632" s="100" t="s">
        <v>155</v>
      </c>
      <c r="B632" s="136" t="s">
        <v>301</v>
      </c>
      <c r="C632" s="136"/>
      <c r="D632" s="136"/>
      <c r="E632" s="136"/>
      <c r="F632" s="136"/>
      <c r="G632" s="136"/>
      <c r="H632" s="136"/>
    </row>
    <row r="633" spans="1:8" ht="25.15" customHeight="1" x14ac:dyDescent="0.2">
      <c r="A633" s="100"/>
      <c r="B633" s="220"/>
      <c r="C633" s="220"/>
      <c r="D633" s="220"/>
      <c r="E633" s="220"/>
      <c r="F633" s="220"/>
      <c r="G633" s="220"/>
      <c r="H633" s="96"/>
    </row>
    <row r="634" spans="1:8" ht="15" customHeight="1" x14ac:dyDescent="0.2">
      <c r="A634" s="100"/>
      <c r="B634" s="220"/>
      <c r="C634" s="220"/>
      <c r="D634" s="220"/>
      <c r="E634" s="220"/>
      <c r="F634" s="220"/>
      <c r="G634" s="220"/>
      <c r="H634" s="231" t="s">
        <v>302</v>
      </c>
    </row>
    <row r="635" spans="1:8" ht="18" customHeight="1" x14ac:dyDescent="0.2">
      <c r="A635" s="91" t="s">
        <v>53</v>
      </c>
      <c r="B635" s="131"/>
      <c r="C635" s="132"/>
      <c r="D635" s="132"/>
      <c r="E635" s="132"/>
      <c r="F635" s="133"/>
      <c r="G635" s="132"/>
      <c r="H635" s="132"/>
    </row>
    <row r="636" spans="1:8" ht="18" customHeight="1" x14ac:dyDescent="0.2">
      <c r="A636" s="97" t="s">
        <v>132</v>
      </c>
      <c r="B636" s="98" t="s">
        <v>52</v>
      </c>
      <c r="C636" s="134"/>
      <c r="D636" s="113"/>
      <c r="E636" s="113"/>
      <c r="F636" s="135"/>
      <c r="G636" s="113"/>
      <c r="H636" s="113"/>
    </row>
    <row r="637" spans="1:8" ht="18" customHeight="1" x14ac:dyDescent="0.2">
      <c r="A637" s="97" t="s">
        <v>133</v>
      </c>
      <c r="B637" s="99" t="s">
        <v>299</v>
      </c>
      <c r="C637" s="99"/>
      <c r="D637" s="113"/>
      <c r="E637" s="113"/>
      <c r="F637" s="135"/>
      <c r="G637" s="113"/>
      <c r="H637" s="113"/>
    </row>
    <row r="638" spans="1:8" ht="18" customHeight="1" x14ac:dyDescent="0.2">
      <c r="A638" s="97" t="s">
        <v>135</v>
      </c>
      <c r="B638" s="98" t="s">
        <v>136</v>
      </c>
      <c r="C638" s="134"/>
      <c r="D638" s="113"/>
      <c r="E638" s="113"/>
      <c r="F638" s="135"/>
      <c r="G638" s="113"/>
      <c r="H638" s="113"/>
    </row>
    <row r="639" spans="1:8" ht="18" customHeight="1" x14ac:dyDescent="0.2">
      <c r="A639" s="97" t="s">
        <v>137</v>
      </c>
      <c r="B639" s="98" t="s">
        <v>189</v>
      </c>
      <c r="C639" s="134"/>
      <c r="D639" s="113"/>
      <c r="E639" s="113"/>
      <c r="F639" s="135"/>
      <c r="G639" s="113"/>
      <c r="H639" s="113"/>
    </row>
    <row r="640" spans="1:8" ht="18" customHeight="1" x14ac:dyDescent="0.2">
      <c r="A640" s="97" t="s">
        <v>139</v>
      </c>
      <c r="B640" s="98" t="s">
        <v>140</v>
      </c>
      <c r="C640" s="134"/>
      <c r="D640" s="113"/>
      <c r="E640" s="113"/>
      <c r="F640" s="135"/>
      <c r="G640" s="113"/>
      <c r="H640" s="113"/>
    </row>
    <row r="641" spans="1:8" ht="12" customHeight="1" x14ac:dyDescent="0.2">
      <c r="D641" s="185"/>
      <c r="E641" s="185"/>
      <c r="G641" s="185"/>
    </row>
    <row r="642" spans="1:8" ht="18" customHeight="1" x14ac:dyDescent="0.2">
      <c r="A642" s="167" t="s">
        <v>110</v>
      </c>
      <c r="B642" s="167"/>
      <c r="C642" s="167"/>
      <c r="D642" s="167"/>
      <c r="E642" s="167"/>
      <c r="F642" s="167"/>
      <c r="G642" s="167"/>
      <c r="H642" s="113"/>
    </row>
    <row r="643" spans="1:8" ht="9" customHeight="1" x14ac:dyDescent="0.2">
      <c r="A643" s="215"/>
      <c r="B643" s="215"/>
      <c r="C643" s="215"/>
      <c r="D643" s="215"/>
      <c r="E643" s="215"/>
      <c r="F643" s="216"/>
      <c r="G643" s="215"/>
      <c r="H643" s="113"/>
    </row>
    <row r="644" spans="1:8" s="118" customFormat="1" ht="36.75" customHeight="1" x14ac:dyDescent="0.2">
      <c r="A644" s="114" t="s">
        <v>142</v>
      </c>
      <c r="B644" s="115" t="s">
        <v>100</v>
      </c>
      <c r="C644" s="115" t="s">
        <v>143</v>
      </c>
      <c r="D644" s="115" t="s">
        <v>144</v>
      </c>
      <c r="E644" s="115" t="s">
        <v>103</v>
      </c>
      <c r="F644" s="154" t="s">
        <v>145</v>
      </c>
      <c r="G644" s="116" t="s">
        <v>146</v>
      </c>
      <c r="H644" s="117" t="s">
        <v>147</v>
      </c>
    </row>
    <row r="645" spans="1:8" ht="26.1" customHeight="1" x14ac:dyDescent="0.2">
      <c r="A645" s="119">
        <v>23020118</v>
      </c>
      <c r="B645" s="120" t="s">
        <v>303</v>
      </c>
      <c r="C645" s="121">
        <v>1000000000</v>
      </c>
      <c r="D645" s="122">
        <v>748025000</v>
      </c>
      <c r="E645" s="200">
        <f t="shared" ref="E645" si="66">C645-D645</f>
        <v>251975000</v>
      </c>
      <c r="F645" s="122">
        <v>500000000</v>
      </c>
      <c r="G645" s="122">
        <v>0</v>
      </c>
      <c r="H645" s="202">
        <f>C645+F645</f>
        <v>1500000000</v>
      </c>
    </row>
    <row r="646" spans="1:8" s="166" customFormat="1" ht="26.1" customHeight="1" x14ac:dyDescent="0.2">
      <c r="A646" s="123" t="s">
        <v>201</v>
      </c>
      <c r="B646" s="124"/>
      <c r="C646" s="125">
        <f t="shared" ref="C646:H646" si="67">SUM(C645:C645)</f>
        <v>1000000000</v>
      </c>
      <c r="D646" s="126">
        <f t="shared" si="67"/>
        <v>748025000</v>
      </c>
      <c r="E646" s="126">
        <f t="shared" si="67"/>
        <v>251975000</v>
      </c>
      <c r="F646" s="126">
        <f t="shared" si="67"/>
        <v>500000000</v>
      </c>
      <c r="G646" s="126">
        <f t="shared" si="67"/>
        <v>0</v>
      </c>
      <c r="H646" s="125">
        <f t="shared" si="67"/>
        <v>1500000000</v>
      </c>
    </row>
    <row r="647" spans="1:8" ht="25.15" customHeight="1" x14ac:dyDescent="0.2">
      <c r="H647" s="103"/>
    </row>
    <row r="648" spans="1:8" ht="25.15" customHeight="1" x14ac:dyDescent="0.2">
      <c r="A648" s="163" t="s">
        <v>154</v>
      </c>
      <c r="F648" s="164" t="s">
        <v>155</v>
      </c>
      <c r="G648" s="234"/>
      <c r="H648" s="165"/>
    </row>
    <row r="649" spans="1:8" ht="25.15" customHeight="1" x14ac:dyDescent="0.2">
      <c r="A649" s="100" t="s">
        <v>155</v>
      </c>
      <c r="B649" s="136" t="s">
        <v>304</v>
      </c>
      <c r="C649" s="136"/>
      <c r="D649" s="136"/>
      <c r="E649" s="136"/>
      <c r="F649" s="136"/>
      <c r="G649" s="136"/>
      <c r="H649" s="136"/>
    </row>
    <row r="650" spans="1:8" ht="25.15" customHeight="1" x14ac:dyDescent="0.2">
      <c r="H650" s="103"/>
    </row>
    <row r="651" spans="1:8" ht="25.15" customHeight="1" x14ac:dyDescent="0.2">
      <c r="H651" s="103"/>
    </row>
    <row r="652" spans="1:8" ht="25.15" customHeight="1" x14ac:dyDescent="0.2">
      <c r="H652" s="103"/>
    </row>
    <row r="653" spans="1:8" ht="25.15" customHeight="1" x14ac:dyDescent="0.2">
      <c r="H653" s="103"/>
    </row>
    <row r="654" spans="1:8" ht="25.15" customHeight="1" x14ac:dyDescent="0.2">
      <c r="H654" s="103"/>
    </row>
    <row r="655" spans="1:8" ht="25.15" customHeight="1" x14ac:dyDescent="0.2">
      <c r="H655" s="103"/>
    </row>
    <row r="656" spans="1:8" ht="25.15" customHeight="1" x14ac:dyDescent="0.2">
      <c r="H656" s="103"/>
    </row>
    <row r="657" spans="1:8" ht="25.15" customHeight="1" x14ac:dyDescent="0.2">
      <c r="H657" s="103"/>
    </row>
    <row r="658" spans="1:8" ht="25.15" customHeight="1" x14ac:dyDescent="0.2">
      <c r="H658" s="110" t="s">
        <v>305</v>
      </c>
    </row>
    <row r="659" spans="1:8" ht="10.5" customHeight="1" x14ac:dyDescent="0.2">
      <c r="H659" s="103"/>
    </row>
    <row r="660" spans="1:8" ht="18" customHeight="1" x14ac:dyDescent="0.2">
      <c r="A660" s="91" t="s">
        <v>55</v>
      </c>
      <c r="B660" s="131"/>
      <c r="C660" s="132"/>
      <c r="D660" s="132"/>
      <c r="E660" s="132"/>
      <c r="F660" s="133"/>
      <c r="G660" s="132"/>
      <c r="H660" s="132"/>
    </row>
    <row r="661" spans="1:8" ht="18" customHeight="1" x14ac:dyDescent="0.2">
      <c r="A661" s="97" t="s">
        <v>132</v>
      </c>
      <c r="B661" s="98" t="s">
        <v>54</v>
      </c>
      <c r="C661" s="134"/>
      <c r="D661" s="113"/>
      <c r="E661" s="113"/>
      <c r="F661" s="135"/>
      <c r="G661" s="113"/>
      <c r="H661" s="113"/>
    </row>
    <row r="662" spans="1:8" ht="18" customHeight="1" x14ac:dyDescent="0.2">
      <c r="A662" s="97" t="s">
        <v>133</v>
      </c>
      <c r="B662" s="99" t="s">
        <v>306</v>
      </c>
      <c r="C662" s="99"/>
      <c r="D662" s="113"/>
      <c r="E662" s="113"/>
      <c r="F662" s="135"/>
      <c r="G662" s="113"/>
      <c r="H662" s="113"/>
    </row>
    <row r="663" spans="1:8" ht="18" customHeight="1" x14ac:dyDescent="0.2">
      <c r="A663" s="97" t="s">
        <v>135</v>
      </c>
      <c r="B663" s="98" t="s">
        <v>136</v>
      </c>
      <c r="C663" s="134"/>
      <c r="D663" s="113"/>
      <c r="E663" s="113"/>
      <c r="F663" s="135"/>
      <c r="G663" s="113"/>
      <c r="H663" s="113"/>
    </row>
    <row r="664" spans="1:8" ht="18" customHeight="1" x14ac:dyDescent="0.2">
      <c r="A664" s="97" t="s">
        <v>137</v>
      </c>
      <c r="B664" s="98" t="s">
        <v>138</v>
      </c>
      <c r="C664" s="134"/>
      <c r="D664" s="113"/>
      <c r="E664" s="113"/>
      <c r="F664" s="135"/>
      <c r="G664" s="113"/>
      <c r="H664" s="113"/>
    </row>
    <row r="665" spans="1:8" ht="18" customHeight="1" x14ac:dyDescent="0.2">
      <c r="A665" s="97" t="s">
        <v>139</v>
      </c>
      <c r="B665" s="98" t="s">
        <v>140</v>
      </c>
      <c r="C665" s="134"/>
      <c r="D665" s="113"/>
      <c r="E665" s="113"/>
      <c r="F665" s="135"/>
      <c r="G665" s="113"/>
      <c r="H665" s="113"/>
    </row>
    <row r="666" spans="1:8" ht="12" customHeight="1" x14ac:dyDescent="0.2">
      <c r="D666" s="185"/>
      <c r="E666" s="185"/>
      <c r="G666" s="185"/>
    </row>
    <row r="667" spans="1:8" ht="18" customHeight="1" x14ac:dyDescent="0.2">
      <c r="A667" s="167" t="s">
        <v>141</v>
      </c>
      <c r="B667" s="167"/>
      <c r="C667" s="167"/>
      <c r="D667" s="167"/>
      <c r="E667" s="167"/>
      <c r="F667" s="167"/>
      <c r="G667" s="167"/>
      <c r="H667" s="113"/>
    </row>
    <row r="668" spans="1:8" ht="9" customHeight="1" x14ac:dyDescent="0.2">
      <c r="A668" s="215"/>
      <c r="B668" s="215"/>
      <c r="C668" s="215"/>
      <c r="D668" s="215"/>
      <c r="E668" s="215"/>
      <c r="F668" s="216"/>
      <c r="G668" s="215"/>
      <c r="H668" s="113"/>
    </row>
    <row r="669" spans="1:8" s="118" customFormat="1" ht="36.75" customHeight="1" x14ac:dyDescent="0.2">
      <c r="A669" s="114" t="s">
        <v>142</v>
      </c>
      <c r="B669" s="115" t="s">
        <v>100</v>
      </c>
      <c r="C669" s="115" t="s">
        <v>143</v>
      </c>
      <c r="D669" s="115" t="s">
        <v>144</v>
      </c>
      <c r="E669" s="115" t="s">
        <v>103</v>
      </c>
      <c r="F669" s="154" t="s">
        <v>145</v>
      </c>
      <c r="G669" s="116" t="s">
        <v>146</v>
      </c>
      <c r="H669" s="117" t="s">
        <v>147</v>
      </c>
    </row>
    <row r="670" spans="1:8" ht="34.5" customHeight="1" x14ac:dyDescent="0.2">
      <c r="A670" s="119">
        <v>22020301</v>
      </c>
      <c r="B670" s="120" t="s">
        <v>307</v>
      </c>
      <c r="C670" s="121">
        <v>500000</v>
      </c>
      <c r="D670" s="122">
        <v>272500</v>
      </c>
      <c r="E670" s="200">
        <f t="shared" ref="E670:E675" si="68">C670-D670</f>
        <v>227500</v>
      </c>
      <c r="F670" s="122">
        <v>100000</v>
      </c>
      <c r="G670" s="122">
        <v>0</v>
      </c>
      <c r="H670" s="202">
        <f>C670+F670</f>
        <v>600000</v>
      </c>
    </row>
    <row r="671" spans="1:8" ht="34.5" customHeight="1" x14ac:dyDescent="0.2">
      <c r="A671" s="119">
        <v>22020402</v>
      </c>
      <c r="B671" s="120" t="s">
        <v>308</v>
      </c>
      <c r="C671" s="121">
        <v>2000000</v>
      </c>
      <c r="D671" s="122">
        <v>1060000</v>
      </c>
      <c r="E671" s="200">
        <f t="shared" si="68"/>
        <v>940000</v>
      </c>
      <c r="F671" s="122">
        <v>1000000</v>
      </c>
      <c r="G671" s="122">
        <v>0</v>
      </c>
      <c r="H671" s="202">
        <f t="shared" ref="H671:H675" si="69">C671+F671</f>
        <v>3000000</v>
      </c>
    </row>
    <row r="672" spans="1:8" ht="26.1" customHeight="1" x14ac:dyDescent="0.2">
      <c r="A672" s="119">
        <v>22020402</v>
      </c>
      <c r="B672" s="120" t="s">
        <v>309</v>
      </c>
      <c r="C672" s="121">
        <v>300000</v>
      </c>
      <c r="D672" s="122">
        <v>250000</v>
      </c>
      <c r="E672" s="200">
        <f t="shared" si="68"/>
        <v>50000</v>
      </c>
      <c r="F672" s="122">
        <v>100000</v>
      </c>
      <c r="G672" s="122">
        <v>0</v>
      </c>
      <c r="H672" s="202">
        <f t="shared" si="69"/>
        <v>400000</v>
      </c>
    </row>
    <row r="673" spans="1:8" ht="26.1" customHeight="1" x14ac:dyDescent="0.2">
      <c r="A673" s="119">
        <v>22020403</v>
      </c>
      <c r="B673" s="120" t="s">
        <v>310</v>
      </c>
      <c r="C673" s="121">
        <v>300000</v>
      </c>
      <c r="D673" s="122">
        <v>191500</v>
      </c>
      <c r="E673" s="200">
        <f t="shared" si="68"/>
        <v>108500</v>
      </c>
      <c r="F673" s="122">
        <v>200000</v>
      </c>
      <c r="G673" s="122">
        <v>0</v>
      </c>
      <c r="H673" s="202">
        <f t="shared" si="69"/>
        <v>500000</v>
      </c>
    </row>
    <row r="674" spans="1:8" ht="24" customHeight="1" x14ac:dyDescent="0.2">
      <c r="A674" s="119">
        <v>22020801</v>
      </c>
      <c r="B674" s="120" t="s">
        <v>214</v>
      </c>
      <c r="C674" s="121">
        <v>1000000</v>
      </c>
      <c r="D674" s="122">
        <v>638000</v>
      </c>
      <c r="E674" s="200">
        <f t="shared" si="68"/>
        <v>362000</v>
      </c>
      <c r="F674" s="122">
        <v>200000</v>
      </c>
      <c r="G674" s="122">
        <v>0</v>
      </c>
      <c r="H674" s="202">
        <f t="shared" si="69"/>
        <v>1200000</v>
      </c>
    </row>
    <row r="675" spans="1:8" ht="24" customHeight="1" x14ac:dyDescent="0.2">
      <c r="A675" s="119">
        <v>22021007</v>
      </c>
      <c r="B675" s="120" t="s">
        <v>311</v>
      </c>
      <c r="C675" s="121">
        <v>100000</v>
      </c>
      <c r="D675" s="122">
        <v>72000</v>
      </c>
      <c r="E675" s="200">
        <f t="shared" si="68"/>
        <v>28000</v>
      </c>
      <c r="F675" s="122">
        <v>100000</v>
      </c>
      <c r="G675" s="122">
        <v>0</v>
      </c>
      <c r="H675" s="202">
        <f t="shared" si="69"/>
        <v>200000</v>
      </c>
    </row>
    <row r="676" spans="1:8" s="166" customFormat="1" ht="26.1" customHeight="1" x14ac:dyDescent="0.2">
      <c r="A676" s="123" t="s">
        <v>201</v>
      </c>
      <c r="B676" s="124"/>
      <c r="C676" s="125">
        <f t="shared" ref="C676:H676" si="70">SUM(C670:C675)</f>
        <v>4200000</v>
      </c>
      <c r="D676" s="126">
        <f t="shared" si="70"/>
        <v>2484000</v>
      </c>
      <c r="E676" s="126">
        <f t="shared" si="70"/>
        <v>1716000</v>
      </c>
      <c r="F676" s="126">
        <f t="shared" si="70"/>
        <v>1700000</v>
      </c>
      <c r="G676" s="122">
        <v>0</v>
      </c>
      <c r="H676" s="126">
        <f t="shared" si="70"/>
        <v>5900000</v>
      </c>
    </row>
    <row r="677" spans="1:8" ht="24" customHeight="1" x14ac:dyDescent="0.2">
      <c r="A677" s="163"/>
      <c r="F677" s="164"/>
      <c r="G677" s="101"/>
    </row>
    <row r="678" spans="1:8" ht="25.15" customHeight="1" x14ac:dyDescent="0.2">
      <c r="A678" s="163" t="s">
        <v>154</v>
      </c>
      <c r="F678" s="164"/>
      <c r="G678" s="101"/>
    </row>
    <row r="679" spans="1:8" ht="25.15" customHeight="1" x14ac:dyDescent="0.2">
      <c r="A679" s="100" t="s">
        <v>155</v>
      </c>
      <c r="B679" s="136" t="s">
        <v>312</v>
      </c>
      <c r="C679" s="136"/>
      <c r="D679" s="136"/>
      <c r="E679" s="136"/>
      <c r="F679" s="136"/>
      <c r="G679" s="136"/>
    </row>
    <row r="681" spans="1:8" ht="25.15" customHeight="1" x14ac:dyDescent="0.2">
      <c r="H681" s="103"/>
    </row>
    <row r="682" spans="1:8" ht="25.15" customHeight="1" x14ac:dyDescent="0.2">
      <c r="H682" s="103"/>
    </row>
    <row r="683" spans="1:8" ht="25.15" customHeight="1" x14ac:dyDescent="0.2">
      <c r="H683" s="110" t="s">
        <v>313</v>
      </c>
    </row>
    <row r="684" spans="1:8" ht="18" customHeight="1" x14ac:dyDescent="0.2">
      <c r="A684" s="91" t="s">
        <v>57</v>
      </c>
      <c r="B684" s="131"/>
      <c r="C684" s="132"/>
      <c r="D684" s="132"/>
      <c r="E684" s="132"/>
      <c r="F684" s="133"/>
      <c r="G684" s="132"/>
      <c r="H684" s="132"/>
    </row>
    <row r="685" spans="1:8" ht="18" customHeight="1" x14ac:dyDescent="0.2">
      <c r="A685" s="97" t="s">
        <v>132</v>
      </c>
      <c r="B685" s="98" t="s">
        <v>56</v>
      </c>
      <c r="C685" s="134"/>
      <c r="D685" s="113"/>
      <c r="E685" s="113"/>
      <c r="F685" s="135"/>
      <c r="G685" s="113"/>
      <c r="H685" s="113"/>
    </row>
    <row r="686" spans="1:8" ht="18" customHeight="1" x14ac:dyDescent="0.2">
      <c r="A686" s="97" t="s">
        <v>133</v>
      </c>
      <c r="B686" s="99" t="s">
        <v>314</v>
      </c>
      <c r="C686" s="99"/>
      <c r="D686" s="113"/>
      <c r="E686" s="113"/>
      <c r="F686" s="135"/>
      <c r="G686" s="113"/>
      <c r="H686" s="113"/>
    </row>
    <row r="687" spans="1:8" ht="18" customHeight="1" x14ac:dyDescent="0.2">
      <c r="A687" s="97" t="s">
        <v>135</v>
      </c>
      <c r="B687" s="98" t="s">
        <v>136</v>
      </c>
      <c r="C687" s="134"/>
      <c r="D687" s="113"/>
      <c r="E687" s="113"/>
      <c r="F687" s="135"/>
      <c r="G687" s="113"/>
      <c r="H687" s="113"/>
    </row>
    <row r="688" spans="1:8" ht="18" customHeight="1" x14ac:dyDescent="0.2">
      <c r="A688" s="97" t="s">
        <v>137</v>
      </c>
      <c r="B688" s="98" t="s">
        <v>138</v>
      </c>
      <c r="C688" s="134"/>
      <c r="D688" s="113"/>
      <c r="E688" s="113"/>
      <c r="F688" s="135"/>
      <c r="G688" s="113"/>
      <c r="H688" s="113"/>
    </row>
    <row r="689" spans="1:8" ht="18" customHeight="1" x14ac:dyDescent="0.2">
      <c r="A689" s="97" t="s">
        <v>139</v>
      </c>
      <c r="B689" s="98" t="s">
        <v>140</v>
      </c>
      <c r="C689" s="134"/>
      <c r="D689" s="113"/>
      <c r="E689" s="113"/>
      <c r="F689" s="135"/>
      <c r="G689" s="113"/>
      <c r="H689" s="113"/>
    </row>
    <row r="690" spans="1:8" ht="12" customHeight="1" x14ac:dyDescent="0.2">
      <c r="D690" s="185"/>
      <c r="E690" s="185"/>
      <c r="G690" s="185"/>
    </row>
    <row r="691" spans="1:8" ht="18" customHeight="1" x14ac:dyDescent="0.2">
      <c r="A691" s="167" t="s">
        <v>141</v>
      </c>
      <c r="B691" s="167"/>
      <c r="C691" s="167"/>
      <c r="D691" s="167"/>
      <c r="E691" s="167"/>
      <c r="F691" s="167"/>
      <c r="G691" s="167"/>
      <c r="H691" s="113"/>
    </row>
    <row r="692" spans="1:8" ht="9" customHeight="1" x14ac:dyDescent="0.2">
      <c r="A692" s="215"/>
      <c r="B692" s="215"/>
      <c r="C692" s="215"/>
      <c r="D692" s="215"/>
      <c r="E692" s="215"/>
      <c r="F692" s="216"/>
      <c r="G692" s="215"/>
      <c r="H692" s="113"/>
    </row>
    <row r="693" spans="1:8" s="118" customFormat="1" ht="36.75" customHeight="1" x14ac:dyDescent="0.2">
      <c r="A693" s="114" t="s">
        <v>142</v>
      </c>
      <c r="B693" s="115" t="s">
        <v>100</v>
      </c>
      <c r="C693" s="115" t="s">
        <v>143</v>
      </c>
      <c r="D693" s="115" t="s">
        <v>144</v>
      </c>
      <c r="E693" s="115" t="s">
        <v>103</v>
      </c>
      <c r="F693" s="154" t="s">
        <v>145</v>
      </c>
      <c r="G693" s="116" t="s">
        <v>146</v>
      </c>
      <c r="H693" s="117" t="s">
        <v>147</v>
      </c>
    </row>
    <row r="694" spans="1:8" ht="29.25" customHeight="1" x14ac:dyDescent="0.2">
      <c r="A694" s="119">
        <v>22020303</v>
      </c>
      <c r="B694" s="120" t="s">
        <v>242</v>
      </c>
      <c r="C694" s="121">
        <v>500000</v>
      </c>
      <c r="D694" s="122">
        <v>258000</v>
      </c>
      <c r="E694" s="200">
        <f t="shared" ref="E694:E696" si="71">C694-D694</f>
        <v>242000</v>
      </c>
      <c r="F694" s="122">
        <v>500000</v>
      </c>
      <c r="G694" s="122">
        <v>0</v>
      </c>
      <c r="H694" s="202">
        <f>C694+F694</f>
        <v>1000000</v>
      </c>
    </row>
    <row r="695" spans="1:8" ht="26.1" customHeight="1" x14ac:dyDescent="0.2">
      <c r="A695" s="119">
        <v>22020501</v>
      </c>
      <c r="B695" s="120" t="s">
        <v>315</v>
      </c>
      <c r="C695" s="121">
        <v>1000000</v>
      </c>
      <c r="D695" s="122">
        <v>830000</v>
      </c>
      <c r="E695" s="200">
        <f t="shared" si="71"/>
        <v>170000</v>
      </c>
      <c r="F695" s="122">
        <v>1000000</v>
      </c>
      <c r="G695" s="122">
        <v>0</v>
      </c>
      <c r="H695" s="202">
        <f t="shared" ref="H695:H696" si="72">C695+F695</f>
        <v>2000000</v>
      </c>
    </row>
    <row r="696" spans="1:8" ht="31.5" customHeight="1" x14ac:dyDescent="0.2">
      <c r="A696" s="119">
        <v>22020802</v>
      </c>
      <c r="B696" s="120" t="s">
        <v>316</v>
      </c>
      <c r="C696" s="121">
        <v>2500000</v>
      </c>
      <c r="D696" s="122">
        <v>1522800</v>
      </c>
      <c r="E696" s="200">
        <f t="shared" si="71"/>
        <v>977200</v>
      </c>
      <c r="F696" s="122">
        <v>1000000</v>
      </c>
      <c r="G696" s="122">
        <v>0</v>
      </c>
      <c r="H696" s="202">
        <f t="shared" si="72"/>
        <v>3500000</v>
      </c>
    </row>
    <row r="697" spans="1:8" s="166" customFormat="1" ht="26.1" customHeight="1" x14ac:dyDescent="0.2">
      <c r="A697" s="123" t="s">
        <v>201</v>
      </c>
      <c r="B697" s="124"/>
      <c r="C697" s="125">
        <f t="shared" ref="C697:H697" si="73">SUM(C694:C696)</f>
        <v>4000000</v>
      </c>
      <c r="D697" s="126">
        <f t="shared" si="73"/>
        <v>2610800</v>
      </c>
      <c r="E697" s="126">
        <f t="shared" si="73"/>
        <v>1389200</v>
      </c>
      <c r="F697" s="126">
        <f t="shared" si="73"/>
        <v>2500000</v>
      </c>
      <c r="G697" s="126">
        <f t="shared" si="73"/>
        <v>0</v>
      </c>
      <c r="H697" s="125">
        <f t="shared" si="73"/>
        <v>6500000</v>
      </c>
    </row>
    <row r="698" spans="1:8" ht="25.15" customHeight="1" x14ac:dyDescent="0.2">
      <c r="A698" s="163"/>
      <c r="F698" s="164" t="s">
        <v>155</v>
      </c>
      <c r="G698" s="101"/>
    </row>
    <row r="699" spans="1:8" ht="25.15" customHeight="1" x14ac:dyDescent="0.2">
      <c r="A699" s="163" t="s">
        <v>154</v>
      </c>
      <c r="F699" s="164"/>
      <c r="G699" s="101"/>
    </row>
    <row r="700" spans="1:8" ht="29.25" customHeight="1" x14ac:dyDescent="0.2">
      <c r="A700" s="100" t="s">
        <v>155</v>
      </c>
      <c r="B700" s="136" t="s">
        <v>317</v>
      </c>
      <c r="C700" s="136"/>
      <c r="D700" s="136"/>
      <c r="E700" s="136"/>
      <c r="F700" s="136"/>
      <c r="G700" s="136"/>
    </row>
    <row r="702" spans="1:8" ht="12.75" x14ac:dyDescent="0.2">
      <c r="H702" s="103"/>
    </row>
    <row r="703" spans="1:8" ht="12.75" x14ac:dyDescent="0.2">
      <c r="H703" s="103"/>
    </row>
    <row r="704" spans="1:8" ht="12.75" x14ac:dyDescent="0.2">
      <c r="H704" s="103"/>
    </row>
    <row r="705" spans="1:8" ht="12.75" x14ac:dyDescent="0.2">
      <c r="H705" s="103"/>
    </row>
    <row r="706" spans="1:8" ht="12.75" x14ac:dyDescent="0.2">
      <c r="H706" s="103"/>
    </row>
    <row r="707" spans="1:8" ht="12.75" x14ac:dyDescent="0.2">
      <c r="H707" s="103"/>
    </row>
    <row r="708" spans="1:8" ht="12.75" x14ac:dyDescent="0.2">
      <c r="H708" s="103"/>
    </row>
    <row r="709" spans="1:8" ht="12.75" x14ac:dyDescent="0.2">
      <c r="H709" s="103"/>
    </row>
    <row r="710" spans="1:8" ht="12.75" x14ac:dyDescent="0.2">
      <c r="H710" s="103"/>
    </row>
    <row r="711" spans="1:8" ht="12.75" x14ac:dyDescent="0.2">
      <c r="H711" s="103"/>
    </row>
    <row r="712" spans="1:8" ht="12.75" x14ac:dyDescent="0.2">
      <c r="H712" s="110"/>
    </row>
    <row r="713" spans="1:8" ht="12.75" x14ac:dyDescent="0.2">
      <c r="H713" s="110" t="s">
        <v>318</v>
      </c>
    </row>
    <row r="714" spans="1:8" ht="18" customHeight="1" x14ac:dyDescent="0.2">
      <c r="A714" s="91" t="s">
        <v>59</v>
      </c>
      <c r="B714" s="131"/>
      <c r="C714" s="132"/>
      <c r="D714" s="132"/>
      <c r="E714" s="132"/>
      <c r="F714" s="133"/>
      <c r="G714" s="132"/>
      <c r="H714" s="132"/>
    </row>
    <row r="715" spans="1:8" ht="18" customHeight="1" x14ac:dyDescent="0.2">
      <c r="A715" s="97" t="s">
        <v>132</v>
      </c>
      <c r="B715" s="98" t="s">
        <v>58</v>
      </c>
      <c r="C715" s="134"/>
      <c r="D715" s="113"/>
      <c r="E715" s="113"/>
      <c r="F715" s="135"/>
      <c r="G715" s="113"/>
      <c r="H715" s="113"/>
    </row>
    <row r="716" spans="1:8" ht="18" customHeight="1" x14ac:dyDescent="0.2">
      <c r="A716" s="97" t="s">
        <v>133</v>
      </c>
      <c r="B716" s="99" t="s">
        <v>319</v>
      </c>
      <c r="C716" s="99"/>
      <c r="D716" s="113"/>
      <c r="E716" s="113"/>
      <c r="F716" s="135"/>
      <c r="G716" s="113"/>
      <c r="H716" s="113"/>
    </row>
    <row r="717" spans="1:8" ht="18" customHeight="1" x14ac:dyDescent="0.2">
      <c r="A717" s="97" t="s">
        <v>135</v>
      </c>
      <c r="B717" s="98" t="s">
        <v>136</v>
      </c>
      <c r="C717" s="134"/>
      <c r="D717" s="113"/>
      <c r="E717" s="113"/>
      <c r="F717" s="135"/>
      <c r="G717" s="113"/>
      <c r="H717" s="113"/>
    </row>
    <row r="718" spans="1:8" ht="18" customHeight="1" x14ac:dyDescent="0.2">
      <c r="A718" s="97" t="s">
        <v>137</v>
      </c>
      <c r="B718" s="98" t="s">
        <v>138</v>
      </c>
      <c r="C718" s="134"/>
      <c r="D718" s="113"/>
      <c r="E718" s="113"/>
      <c r="F718" s="135"/>
      <c r="G718" s="113"/>
      <c r="H718" s="113"/>
    </row>
    <row r="719" spans="1:8" ht="18" customHeight="1" x14ac:dyDescent="0.2">
      <c r="A719" s="97" t="s">
        <v>139</v>
      </c>
      <c r="B719" s="98" t="s">
        <v>140</v>
      </c>
      <c r="C719" s="134"/>
      <c r="D719" s="113"/>
      <c r="E719" s="113"/>
      <c r="F719" s="135"/>
      <c r="G719" s="113"/>
      <c r="H719" s="113"/>
    </row>
    <row r="720" spans="1:8" ht="12" customHeight="1" x14ac:dyDescent="0.2">
      <c r="D720" s="185"/>
      <c r="E720" s="185"/>
      <c r="G720" s="185"/>
    </row>
    <row r="721" spans="1:8" ht="18" customHeight="1" x14ac:dyDescent="0.2">
      <c r="A721" s="167" t="s">
        <v>141</v>
      </c>
      <c r="B721" s="167"/>
      <c r="C721" s="167"/>
      <c r="D721" s="167"/>
      <c r="E721" s="167"/>
      <c r="F721" s="167"/>
      <c r="G721" s="167"/>
      <c r="H721" s="113"/>
    </row>
    <row r="722" spans="1:8" ht="9" customHeight="1" x14ac:dyDescent="0.2">
      <c r="A722" s="215"/>
      <c r="B722" s="215"/>
      <c r="C722" s="215"/>
      <c r="D722" s="215"/>
      <c r="E722" s="215"/>
      <c r="F722" s="216"/>
      <c r="G722" s="215"/>
      <c r="H722" s="113"/>
    </row>
    <row r="723" spans="1:8" s="118" customFormat="1" ht="36.75" customHeight="1" x14ac:dyDescent="0.2">
      <c r="A723" s="114" t="s">
        <v>142</v>
      </c>
      <c r="B723" s="115" t="s">
        <v>100</v>
      </c>
      <c r="C723" s="115" t="s">
        <v>143</v>
      </c>
      <c r="D723" s="115" t="s">
        <v>144</v>
      </c>
      <c r="E723" s="115" t="s">
        <v>103</v>
      </c>
      <c r="F723" s="154" t="s">
        <v>145</v>
      </c>
      <c r="G723" s="116" t="s">
        <v>146</v>
      </c>
      <c r="H723" s="117" t="s">
        <v>147</v>
      </c>
    </row>
    <row r="724" spans="1:8" ht="24.75" customHeight="1" x14ac:dyDescent="0.2">
      <c r="A724" s="119">
        <v>22020404</v>
      </c>
      <c r="B724" s="120" t="s">
        <v>150</v>
      </c>
      <c r="C724" s="121">
        <v>200000</v>
      </c>
      <c r="D724" s="122">
        <v>262000</v>
      </c>
      <c r="E724" s="200">
        <f t="shared" ref="E724:E726" si="74">C724-D724</f>
        <v>-62000</v>
      </c>
      <c r="F724" s="122">
        <v>300000</v>
      </c>
      <c r="G724" s="122">
        <v>0</v>
      </c>
      <c r="H724" s="202">
        <f t="shared" ref="H724:H726" si="75">C724+F724</f>
        <v>500000</v>
      </c>
    </row>
    <row r="725" spans="1:8" ht="26.1" customHeight="1" x14ac:dyDescent="0.2">
      <c r="A725" s="119">
        <v>22020501</v>
      </c>
      <c r="B725" s="120" t="s">
        <v>151</v>
      </c>
      <c r="C725" s="121">
        <v>700000</v>
      </c>
      <c r="D725" s="122">
        <v>274000</v>
      </c>
      <c r="E725" s="200">
        <f t="shared" si="74"/>
        <v>426000</v>
      </c>
      <c r="F725" s="122">
        <v>1000000</v>
      </c>
      <c r="G725" s="122">
        <v>0</v>
      </c>
      <c r="H725" s="202">
        <f t="shared" si="75"/>
        <v>1700000</v>
      </c>
    </row>
    <row r="726" spans="1:8" ht="26.1" customHeight="1" x14ac:dyDescent="0.2">
      <c r="A726" s="119">
        <v>22021102</v>
      </c>
      <c r="B726" s="120" t="s">
        <v>320</v>
      </c>
      <c r="C726" s="121">
        <v>1000000</v>
      </c>
      <c r="D726" s="122">
        <v>0</v>
      </c>
      <c r="E726" s="200">
        <f t="shared" si="74"/>
        <v>1000000</v>
      </c>
      <c r="F726" s="122">
        <v>2500000</v>
      </c>
      <c r="G726" s="122">
        <v>0</v>
      </c>
      <c r="H726" s="202">
        <f t="shared" si="75"/>
        <v>3500000</v>
      </c>
    </row>
    <row r="727" spans="1:8" s="166" customFormat="1" ht="26.1" customHeight="1" x14ac:dyDescent="0.2">
      <c r="A727" s="123" t="s">
        <v>201</v>
      </c>
      <c r="B727" s="124"/>
      <c r="C727" s="125">
        <f t="shared" ref="C727:H727" si="76">SUM(C724:C726)</f>
        <v>1900000</v>
      </c>
      <c r="D727" s="223">
        <f t="shared" si="76"/>
        <v>536000</v>
      </c>
      <c r="E727" s="223">
        <f t="shared" si="76"/>
        <v>1364000</v>
      </c>
      <c r="F727" s="223">
        <f t="shared" si="76"/>
        <v>3800000</v>
      </c>
      <c r="G727" s="223">
        <f t="shared" si="76"/>
        <v>0</v>
      </c>
      <c r="H727" s="223">
        <f t="shared" si="76"/>
        <v>5700000</v>
      </c>
    </row>
    <row r="728" spans="1:8" ht="25.15" customHeight="1" x14ac:dyDescent="0.2">
      <c r="A728" s="163"/>
      <c r="F728" s="164" t="s">
        <v>155</v>
      </c>
      <c r="G728" s="101"/>
    </row>
    <row r="729" spans="1:8" ht="25.15" customHeight="1" x14ac:dyDescent="0.2">
      <c r="A729" s="163" t="s">
        <v>154</v>
      </c>
      <c r="F729" s="164"/>
      <c r="G729" s="101"/>
    </row>
    <row r="730" spans="1:8" ht="25.15" customHeight="1" x14ac:dyDescent="0.2">
      <c r="A730" s="100" t="s">
        <v>155</v>
      </c>
      <c r="B730" s="136" t="s">
        <v>321</v>
      </c>
      <c r="C730" s="136"/>
      <c r="D730" s="136"/>
      <c r="E730" s="136"/>
      <c r="F730" s="136"/>
      <c r="G730" s="136"/>
    </row>
    <row r="731" spans="1:8" ht="12.75" x14ac:dyDescent="0.2"/>
    <row r="732" spans="1:8" ht="12.75" x14ac:dyDescent="0.2">
      <c r="E732" s="224"/>
    </row>
    <row r="733" spans="1:8" ht="12.75" x14ac:dyDescent="0.2"/>
    <row r="734" spans="1:8" ht="12.75" x14ac:dyDescent="0.2">
      <c r="A734" s="100"/>
      <c r="B734" s="136"/>
      <c r="C734" s="136"/>
      <c r="D734" s="136"/>
      <c r="E734" s="136"/>
      <c r="F734" s="136"/>
      <c r="G734" s="136"/>
    </row>
    <row r="735" spans="1:8" ht="12.75" x14ac:dyDescent="0.2">
      <c r="A735" s="100"/>
      <c r="B735" s="220"/>
      <c r="C735" s="220"/>
      <c r="D735" s="220"/>
      <c r="E735" s="220"/>
      <c r="F735" s="220"/>
      <c r="G735" s="220"/>
    </row>
    <row r="736" spans="1:8" ht="12.75" x14ac:dyDescent="0.2">
      <c r="A736" s="100"/>
      <c r="B736" s="220"/>
      <c r="C736" s="220"/>
      <c r="D736" s="220"/>
      <c r="E736" s="220"/>
      <c r="F736" s="220"/>
      <c r="G736" s="220"/>
    </row>
    <row r="737" spans="1:8" ht="12.75" x14ac:dyDescent="0.2">
      <c r="A737" s="100"/>
      <c r="B737" s="220"/>
      <c r="C737" s="220"/>
      <c r="D737" s="220"/>
      <c r="E737" s="220"/>
      <c r="F737" s="220"/>
      <c r="G737" s="220"/>
    </row>
    <row r="738" spans="1:8" ht="12.75" x14ac:dyDescent="0.2">
      <c r="A738" s="100"/>
      <c r="B738" s="220"/>
      <c r="C738" s="220"/>
      <c r="D738" s="220"/>
      <c r="E738" s="220"/>
      <c r="F738" s="220"/>
      <c r="G738" s="220"/>
    </row>
    <row r="739" spans="1:8" ht="12.75" x14ac:dyDescent="0.2">
      <c r="A739" s="100"/>
      <c r="B739" s="220"/>
      <c r="C739" s="220"/>
      <c r="D739" s="220"/>
      <c r="E739" s="220"/>
      <c r="F739" s="220"/>
      <c r="G739" s="220"/>
    </row>
    <row r="740" spans="1:8" ht="12.75" x14ac:dyDescent="0.2">
      <c r="A740" s="100"/>
      <c r="B740" s="220"/>
      <c r="C740" s="220"/>
      <c r="D740" s="220"/>
      <c r="E740" s="220"/>
      <c r="F740" s="220"/>
      <c r="G740" s="220"/>
      <c r="H740" s="96"/>
    </row>
    <row r="741" spans="1:8" ht="12.75" x14ac:dyDescent="0.2">
      <c r="A741" s="100"/>
      <c r="B741" s="220"/>
      <c r="C741" s="220"/>
      <c r="D741" s="220"/>
      <c r="E741" s="220"/>
      <c r="F741" s="220"/>
      <c r="G741" s="220"/>
      <c r="H741" s="208"/>
    </row>
    <row r="742" spans="1:8" ht="12.75" x14ac:dyDescent="0.2">
      <c r="A742" s="100"/>
      <c r="B742" s="220"/>
      <c r="C742" s="220"/>
      <c r="D742" s="220"/>
      <c r="E742" s="220"/>
      <c r="F742" s="220"/>
      <c r="G742" s="220"/>
      <c r="H742" s="208"/>
    </row>
    <row r="743" spans="1:8" ht="12.75" x14ac:dyDescent="0.2">
      <c r="A743" s="100"/>
      <c r="B743" s="220"/>
      <c r="C743" s="220"/>
      <c r="D743" s="220"/>
      <c r="E743" s="220"/>
      <c r="F743" s="220"/>
      <c r="G743" s="220"/>
      <c r="H743" s="208"/>
    </row>
    <row r="744" spans="1:8" ht="12.75" x14ac:dyDescent="0.2">
      <c r="A744" s="100"/>
      <c r="B744" s="220"/>
      <c r="C744" s="220"/>
      <c r="D744" s="220"/>
      <c r="E744" s="220"/>
      <c r="F744" s="220"/>
      <c r="G744" s="220"/>
      <c r="H744" s="208"/>
    </row>
    <row r="745" spans="1:8" ht="12.75" x14ac:dyDescent="0.2">
      <c r="A745" s="100"/>
      <c r="B745" s="220"/>
      <c r="C745" s="220"/>
      <c r="D745" s="220"/>
      <c r="E745" s="220"/>
      <c r="F745" s="220"/>
      <c r="G745" s="220"/>
      <c r="H745" s="208" t="s">
        <v>322</v>
      </c>
    </row>
    <row r="746" spans="1:8" ht="18" customHeight="1" x14ac:dyDescent="0.2">
      <c r="A746" s="91" t="s">
        <v>61</v>
      </c>
      <c r="B746" s="131"/>
      <c r="C746" s="132"/>
      <c r="D746" s="132"/>
      <c r="E746" s="132"/>
      <c r="F746" s="133"/>
      <c r="G746" s="132"/>
      <c r="H746" s="132"/>
    </row>
    <row r="747" spans="1:8" ht="18" customHeight="1" x14ac:dyDescent="0.2">
      <c r="A747" s="97" t="s">
        <v>132</v>
      </c>
      <c r="B747" s="98" t="s">
        <v>60</v>
      </c>
      <c r="C747" s="134"/>
      <c r="D747" s="113"/>
      <c r="E747" s="113"/>
      <c r="F747" s="135"/>
      <c r="G747" s="113"/>
      <c r="H747" s="113"/>
    </row>
    <row r="748" spans="1:8" ht="18" customHeight="1" x14ac:dyDescent="0.2">
      <c r="A748" s="97" t="s">
        <v>133</v>
      </c>
      <c r="B748" s="99" t="s">
        <v>323</v>
      </c>
      <c r="C748" s="99"/>
      <c r="D748" s="113"/>
      <c r="E748" s="113"/>
      <c r="F748" s="135"/>
      <c r="G748" s="113"/>
      <c r="H748" s="113"/>
    </row>
    <row r="749" spans="1:8" ht="18" customHeight="1" x14ac:dyDescent="0.2">
      <c r="A749" s="97" t="s">
        <v>135</v>
      </c>
      <c r="B749" s="98" t="s">
        <v>136</v>
      </c>
      <c r="C749" s="134"/>
      <c r="D749" s="113"/>
      <c r="E749" s="113"/>
      <c r="F749" s="135"/>
      <c r="G749" s="113"/>
      <c r="H749" s="113"/>
    </row>
    <row r="750" spans="1:8" ht="18" customHeight="1" x14ac:dyDescent="0.2">
      <c r="A750" s="97" t="s">
        <v>137</v>
      </c>
      <c r="B750" s="98" t="s">
        <v>138</v>
      </c>
      <c r="C750" s="134"/>
      <c r="D750" s="113"/>
      <c r="E750" s="113"/>
      <c r="F750" s="135"/>
      <c r="G750" s="113"/>
      <c r="H750" s="113"/>
    </row>
    <row r="751" spans="1:8" ht="18" customHeight="1" x14ac:dyDescent="0.2">
      <c r="A751" s="97" t="s">
        <v>139</v>
      </c>
      <c r="B751" s="98" t="s">
        <v>140</v>
      </c>
      <c r="C751" s="134"/>
      <c r="D751" s="113"/>
      <c r="E751" s="113"/>
      <c r="F751" s="135"/>
      <c r="G751" s="113"/>
      <c r="H751" s="113"/>
    </row>
    <row r="752" spans="1:8" ht="12" customHeight="1" x14ac:dyDescent="0.2">
      <c r="D752" s="185"/>
      <c r="E752" s="185"/>
      <c r="G752" s="185"/>
    </row>
    <row r="753" spans="1:8" ht="18" customHeight="1" x14ac:dyDescent="0.2">
      <c r="A753" s="167" t="s">
        <v>141</v>
      </c>
      <c r="B753" s="167"/>
      <c r="C753" s="167"/>
      <c r="D753" s="167"/>
      <c r="E753" s="167"/>
      <c r="F753" s="167"/>
      <c r="G753" s="167"/>
      <c r="H753" s="113"/>
    </row>
    <row r="754" spans="1:8" ht="9" customHeight="1" x14ac:dyDescent="0.2">
      <c r="A754" s="215"/>
      <c r="B754" s="215"/>
      <c r="C754" s="215"/>
      <c r="D754" s="215"/>
      <c r="E754" s="215"/>
      <c r="F754" s="216"/>
      <c r="G754" s="215"/>
      <c r="H754" s="113"/>
    </row>
    <row r="755" spans="1:8" s="118" customFormat="1" ht="36.75" customHeight="1" x14ac:dyDescent="0.2">
      <c r="A755" s="114" t="s">
        <v>142</v>
      </c>
      <c r="B755" s="115" t="s">
        <v>100</v>
      </c>
      <c r="C755" s="115" t="s">
        <v>143</v>
      </c>
      <c r="D755" s="115" t="s">
        <v>144</v>
      </c>
      <c r="E755" s="115" t="s">
        <v>103</v>
      </c>
      <c r="F755" s="154" t="s">
        <v>145</v>
      </c>
      <c r="G755" s="116" t="s">
        <v>146</v>
      </c>
      <c r="H755" s="117" t="s">
        <v>147</v>
      </c>
    </row>
    <row r="756" spans="1:8" ht="29.25" customHeight="1" x14ac:dyDescent="0.2">
      <c r="A756" s="119">
        <v>21020101</v>
      </c>
      <c r="B756" s="120" t="s">
        <v>324</v>
      </c>
      <c r="C756" s="121">
        <v>1000000</v>
      </c>
      <c r="D756" s="122">
        <v>1100000</v>
      </c>
      <c r="E756" s="200">
        <f t="shared" ref="E756:E759" si="77">C756-D756</f>
        <v>-100000</v>
      </c>
      <c r="F756" s="122">
        <v>2750000</v>
      </c>
      <c r="G756" s="122">
        <v>0</v>
      </c>
      <c r="H756" s="202">
        <f>C756+F756</f>
        <v>3750000</v>
      </c>
    </row>
    <row r="757" spans="1:8" ht="26.1" customHeight="1" x14ac:dyDescent="0.2">
      <c r="A757" s="119">
        <v>22020102</v>
      </c>
      <c r="B757" s="120" t="s">
        <v>259</v>
      </c>
      <c r="C757" s="121">
        <v>1000000</v>
      </c>
      <c r="D757" s="122">
        <v>697500</v>
      </c>
      <c r="E757" s="200">
        <f t="shared" si="77"/>
        <v>302500</v>
      </c>
      <c r="F757" s="122">
        <v>500000</v>
      </c>
      <c r="G757" s="122">
        <v>0</v>
      </c>
      <c r="H757" s="202">
        <f t="shared" ref="H757:H759" si="78">C757+F757</f>
        <v>1500000</v>
      </c>
    </row>
    <row r="758" spans="1:8" ht="26.1" customHeight="1" x14ac:dyDescent="0.2">
      <c r="A758" s="119">
        <v>22021002</v>
      </c>
      <c r="B758" s="120" t="s">
        <v>236</v>
      </c>
      <c r="C758" s="121">
        <v>500000</v>
      </c>
      <c r="D758" s="122">
        <v>375000</v>
      </c>
      <c r="E758" s="200">
        <f t="shared" si="77"/>
        <v>125000</v>
      </c>
      <c r="F758" s="122">
        <v>1000000</v>
      </c>
      <c r="G758" s="122">
        <v>0</v>
      </c>
      <c r="H758" s="202">
        <f t="shared" si="78"/>
        <v>1500000</v>
      </c>
    </row>
    <row r="759" spans="1:8" ht="24.75" customHeight="1" x14ac:dyDescent="0.2">
      <c r="A759" s="119">
        <v>22021027</v>
      </c>
      <c r="B759" s="120" t="s">
        <v>320</v>
      </c>
      <c r="C759" s="121">
        <v>1000000</v>
      </c>
      <c r="D759" s="122">
        <v>300000</v>
      </c>
      <c r="E759" s="200">
        <f t="shared" si="77"/>
        <v>700000</v>
      </c>
      <c r="F759" s="122">
        <v>1000000</v>
      </c>
      <c r="G759" s="122">
        <v>0</v>
      </c>
      <c r="H759" s="202">
        <f t="shared" si="78"/>
        <v>2000000</v>
      </c>
    </row>
    <row r="760" spans="1:8" s="166" customFormat="1" ht="26.1" customHeight="1" x14ac:dyDescent="0.2">
      <c r="A760" s="123" t="s">
        <v>201</v>
      </c>
      <c r="B760" s="124"/>
      <c r="C760" s="125">
        <f t="shared" ref="C760:H760" si="79">SUM(C756:C759)</f>
        <v>3500000</v>
      </c>
      <c r="D760" s="126">
        <f t="shared" si="79"/>
        <v>2472500</v>
      </c>
      <c r="E760" s="126">
        <f t="shared" si="79"/>
        <v>1027500</v>
      </c>
      <c r="F760" s="126">
        <f t="shared" si="79"/>
        <v>5250000</v>
      </c>
      <c r="G760" s="126">
        <f t="shared" si="79"/>
        <v>0</v>
      </c>
      <c r="H760" s="125">
        <f t="shared" si="79"/>
        <v>8750000</v>
      </c>
    </row>
    <row r="761" spans="1:8" ht="25.15" customHeight="1" x14ac:dyDescent="0.2">
      <c r="A761" s="163"/>
      <c r="F761" s="164"/>
      <c r="G761" s="101"/>
    </row>
    <row r="762" spans="1:8" ht="25.15" customHeight="1" x14ac:dyDescent="0.2">
      <c r="A762" s="147" t="s">
        <v>154</v>
      </c>
    </row>
    <row r="763" spans="1:8" ht="25.15" customHeight="1" x14ac:dyDescent="0.2">
      <c r="A763" s="147" t="s">
        <v>155</v>
      </c>
      <c r="B763" s="147" t="s">
        <v>325</v>
      </c>
      <c r="E763" s="224"/>
    </row>
    <row r="764" spans="1:8" ht="12.75" x14ac:dyDescent="0.2">
      <c r="E764" s="224"/>
    </row>
    <row r="765" spans="1:8" ht="12.75" x14ac:dyDescent="0.2">
      <c r="E765" s="224"/>
    </row>
    <row r="766" spans="1:8" ht="12.75" x14ac:dyDescent="0.2">
      <c r="E766" s="224"/>
    </row>
    <row r="767" spans="1:8" ht="12.75" x14ac:dyDescent="0.2">
      <c r="E767" s="224"/>
    </row>
    <row r="768" spans="1:8" ht="12.75" x14ac:dyDescent="0.2">
      <c r="E768" s="224"/>
    </row>
    <row r="769" spans="1:8" ht="12.75" x14ac:dyDescent="0.2">
      <c r="E769" s="224"/>
    </row>
    <row r="770" spans="1:8" ht="12.75" x14ac:dyDescent="0.2">
      <c r="E770" s="224"/>
    </row>
    <row r="771" spans="1:8" ht="12.75" x14ac:dyDescent="0.2">
      <c r="E771" s="224"/>
    </row>
    <row r="772" spans="1:8" ht="12.75" x14ac:dyDescent="0.2">
      <c r="E772" s="224"/>
    </row>
    <row r="773" spans="1:8" ht="12.75" x14ac:dyDescent="0.2">
      <c r="E773" s="224"/>
    </row>
    <row r="774" spans="1:8" ht="12.75" x14ac:dyDescent="0.2">
      <c r="E774" s="224"/>
    </row>
    <row r="775" spans="1:8" ht="12.75" x14ac:dyDescent="0.2">
      <c r="E775" s="224"/>
      <c r="H775" s="208" t="s">
        <v>326</v>
      </c>
    </row>
    <row r="776" spans="1:8" ht="20.25" customHeight="1" x14ac:dyDescent="0.2">
      <c r="A776" s="137" t="s">
        <v>63</v>
      </c>
      <c r="B776" s="92"/>
      <c r="C776" s="92"/>
      <c r="D776" s="92"/>
      <c r="E776" s="92"/>
      <c r="F776" s="93"/>
      <c r="G776" s="94"/>
      <c r="H776" s="134"/>
    </row>
    <row r="777" spans="1:8" ht="15" customHeight="1" x14ac:dyDescent="0.2">
      <c r="A777" s="97" t="s">
        <v>132</v>
      </c>
      <c r="B777" s="98" t="s">
        <v>62</v>
      </c>
      <c r="C777" s="131"/>
      <c r="D777" s="93"/>
      <c r="E777" s="93"/>
      <c r="F777" s="94"/>
      <c r="G777" s="93"/>
      <c r="H777" s="95"/>
    </row>
    <row r="778" spans="1:8" ht="17.25" customHeight="1" x14ac:dyDescent="0.2">
      <c r="A778" s="97" t="s">
        <v>133</v>
      </c>
      <c r="B778" s="99" t="s">
        <v>327</v>
      </c>
      <c r="C778" s="99"/>
      <c r="D778" s="93"/>
      <c r="E778" s="93"/>
      <c r="F778" s="94"/>
      <c r="G778" s="93"/>
      <c r="H778" s="95"/>
    </row>
    <row r="779" spans="1:8" ht="15.95" customHeight="1" x14ac:dyDescent="0.2">
      <c r="A779" s="97" t="s">
        <v>135</v>
      </c>
      <c r="B779" s="98" t="s">
        <v>136</v>
      </c>
      <c r="C779" s="93"/>
      <c r="D779" s="93"/>
      <c r="E779" s="93"/>
      <c r="F779" s="94"/>
      <c r="G779" s="93"/>
      <c r="H779" s="95"/>
    </row>
    <row r="780" spans="1:8" ht="15.95" customHeight="1" x14ac:dyDescent="0.2">
      <c r="A780" s="97" t="s">
        <v>137</v>
      </c>
      <c r="B780" s="98" t="s">
        <v>138</v>
      </c>
      <c r="C780" s="93"/>
      <c r="D780" s="93"/>
      <c r="E780" s="93"/>
      <c r="F780" s="94"/>
      <c r="G780" s="93"/>
      <c r="H780" s="95"/>
    </row>
    <row r="781" spans="1:8" ht="15.95" customHeight="1" x14ac:dyDescent="0.2">
      <c r="A781" s="97" t="s">
        <v>139</v>
      </c>
      <c r="B781" s="98" t="s">
        <v>140</v>
      </c>
      <c r="C781" s="93"/>
      <c r="D781" s="93"/>
      <c r="E781" s="95"/>
      <c r="F781" s="94"/>
      <c r="G781" s="93"/>
      <c r="H781" s="95"/>
    </row>
    <row r="782" spans="1:8" ht="15.95" customHeight="1" x14ac:dyDescent="0.2">
      <c r="A782" s="106"/>
      <c r="B782" s="92"/>
      <c r="C782" s="92"/>
      <c r="D782" s="92"/>
      <c r="E782" s="92"/>
      <c r="F782" s="138"/>
      <c r="G782" s="139"/>
      <c r="H782" s="138"/>
    </row>
    <row r="783" spans="1:8" ht="15.95" customHeight="1" x14ac:dyDescent="0.2">
      <c r="A783" s="140" t="s">
        <v>328</v>
      </c>
      <c r="B783" s="92"/>
      <c r="C783" s="92"/>
      <c r="D783" s="92"/>
      <c r="E783" s="92"/>
      <c r="F783" s="138"/>
      <c r="G783" s="139"/>
      <c r="H783" s="138"/>
    </row>
    <row r="784" spans="1:8" ht="15.95" customHeight="1" x14ac:dyDescent="0.2">
      <c r="A784" s="106"/>
      <c r="B784" s="92"/>
      <c r="C784" s="92"/>
      <c r="D784" s="92"/>
      <c r="E784" s="92"/>
      <c r="F784" s="138"/>
      <c r="G784" s="139"/>
      <c r="H784" s="138"/>
    </row>
    <row r="785" spans="1:8" s="118" customFormat="1" ht="36.75" customHeight="1" x14ac:dyDescent="0.2">
      <c r="A785" s="114" t="s">
        <v>142</v>
      </c>
      <c r="B785" s="115" t="s">
        <v>100</v>
      </c>
      <c r="C785" s="115" t="s">
        <v>143</v>
      </c>
      <c r="D785" s="115" t="s">
        <v>144</v>
      </c>
      <c r="E785" s="115" t="s">
        <v>103</v>
      </c>
      <c r="F785" s="154" t="s">
        <v>145</v>
      </c>
      <c r="G785" s="116" t="s">
        <v>146</v>
      </c>
      <c r="H785" s="117" t="s">
        <v>147</v>
      </c>
    </row>
    <row r="786" spans="1:8" ht="24" customHeight="1" x14ac:dyDescent="0.2">
      <c r="A786" s="235">
        <v>22020203</v>
      </c>
      <c r="B786" s="236" t="s">
        <v>329</v>
      </c>
      <c r="C786" s="134">
        <v>1000000</v>
      </c>
      <c r="D786" s="237">
        <v>226500</v>
      </c>
      <c r="E786" s="238">
        <f t="shared" ref="E786:E791" si="80">C786-D786</f>
        <v>773500</v>
      </c>
      <c r="F786" s="239">
        <v>1000000</v>
      </c>
      <c r="G786" s="240">
        <v>0</v>
      </c>
      <c r="H786" s="239">
        <f>C786+F786</f>
        <v>2000000</v>
      </c>
    </row>
    <row r="787" spans="1:8" ht="24" customHeight="1" x14ac:dyDescent="0.2">
      <c r="A787" s="235">
        <v>22020403</v>
      </c>
      <c r="B787" s="236" t="s">
        <v>177</v>
      </c>
      <c r="C787" s="241">
        <v>1500000</v>
      </c>
      <c r="D787" s="242">
        <v>1805350</v>
      </c>
      <c r="E787" s="238">
        <f t="shared" si="80"/>
        <v>-305350</v>
      </c>
      <c r="F787" s="243">
        <v>2000000</v>
      </c>
      <c r="G787" s="240">
        <v>0</v>
      </c>
      <c r="H787" s="239">
        <f t="shared" ref="H787:H791" si="81">C787+F787</f>
        <v>3500000</v>
      </c>
    </row>
    <row r="788" spans="1:8" ht="24" customHeight="1" x14ac:dyDescent="0.2">
      <c r="A788" s="235">
        <v>22020405</v>
      </c>
      <c r="B788" s="236" t="s">
        <v>330</v>
      </c>
      <c r="C788" s="241">
        <v>500000</v>
      </c>
      <c r="D788" s="242">
        <v>512000</v>
      </c>
      <c r="E788" s="238">
        <f t="shared" si="80"/>
        <v>-12000</v>
      </c>
      <c r="F788" s="243">
        <v>1000000</v>
      </c>
      <c r="G788" s="240">
        <v>0</v>
      </c>
      <c r="H788" s="239">
        <f t="shared" si="81"/>
        <v>1500000</v>
      </c>
    </row>
    <row r="789" spans="1:8" ht="23.1" customHeight="1" x14ac:dyDescent="0.2">
      <c r="A789" s="235">
        <v>22020501</v>
      </c>
      <c r="B789" s="236" t="s">
        <v>315</v>
      </c>
      <c r="C789" s="241">
        <v>500000</v>
      </c>
      <c r="D789" s="242">
        <v>257000</v>
      </c>
      <c r="E789" s="238">
        <f t="shared" si="80"/>
        <v>243000</v>
      </c>
      <c r="F789" s="243">
        <v>500000</v>
      </c>
      <c r="G789" s="240">
        <v>0</v>
      </c>
      <c r="H789" s="239">
        <f t="shared" si="81"/>
        <v>1000000</v>
      </c>
    </row>
    <row r="790" spans="1:8" ht="23.1" customHeight="1" x14ac:dyDescent="0.2">
      <c r="A790" s="235">
        <v>22021006</v>
      </c>
      <c r="B790" s="236" t="s">
        <v>331</v>
      </c>
      <c r="C790" s="241">
        <v>150000</v>
      </c>
      <c r="D790" s="242">
        <v>124800</v>
      </c>
      <c r="E790" s="238">
        <f t="shared" si="80"/>
        <v>25200</v>
      </c>
      <c r="F790" s="243">
        <v>150000</v>
      </c>
      <c r="G790" s="240">
        <v>0</v>
      </c>
      <c r="H790" s="239">
        <f t="shared" si="81"/>
        <v>300000</v>
      </c>
    </row>
    <row r="791" spans="1:8" ht="23.1" customHeight="1" x14ac:dyDescent="0.2">
      <c r="A791" s="235">
        <v>22021034</v>
      </c>
      <c r="B791" s="236" t="s">
        <v>332</v>
      </c>
      <c r="C791" s="240">
        <v>5000000</v>
      </c>
      <c r="D791" s="242">
        <v>3647270</v>
      </c>
      <c r="E791" s="238">
        <f t="shared" si="80"/>
        <v>1352730</v>
      </c>
      <c r="F791" s="242">
        <v>1500000</v>
      </c>
      <c r="G791" s="240">
        <v>0</v>
      </c>
      <c r="H791" s="239">
        <f t="shared" si="81"/>
        <v>6500000</v>
      </c>
    </row>
    <row r="792" spans="1:8" s="166" customFormat="1" ht="23.1" customHeight="1" x14ac:dyDescent="0.2">
      <c r="A792" s="151"/>
      <c r="B792" s="244" t="s">
        <v>153</v>
      </c>
      <c r="C792" s="245">
        <f t="shared" ref="C792:H792" si="82">SUM(C786:C791)</f>
        <v>8650000</v>
      </c>
      <c r="D792" s="246">
        <f t="shared" si="82"/>
        <v>6572920</v>
      </c>
      <c r="E792" s="246">
        <f t="shared" si="82"/>
        <v>2077080</v>
      </c>
      <c r="F792" s="247">
        <f t="shared" si="82"/>
        <v>6150000</v>
      </c>
      <c r="G792" s="248">
        <f t="shared" si="82"/>
        <v>0</v>
      </c>
      <c r="H792" s="247">
        <f t="shared" si="82"/>
        <v>14800000</v>
      </c>
    </row>
    <row r="793" spans="1:8" ht="25.15" customHeight="1" x14ac:dyDescent="0.2">
      <c r="A793" s="163" t="s">
        <v>154</v>
      </c>
      <c r="F793" s="164"/>
      <c r="G793" s="101"/>
    </row>
    <row r="794" spans="1:8" ht="25.15" customHeight="1" x14ac:dyDescent="0.2">
      <c r="A794" s="100" t="s">
        <v>155</v>
      </c>
      <c r="B794" s="136" t="s">
        <v>333</v>
      </c>
      <c r="C794" s="136"/>
      <c r="D794" s="136"/>
      <c r="E794" s="136"/>
      <c r="F794" s="136"/>
      <c r="G794" s="136"/>
    </row>
    <row r="795" spans="1:8" ht="12.75" x14ac:dyDescent="0.2">
      <c r="A795" s="100"/>
      <c r="B795" s="220"/>
      <c r="C795" s="220"/>
      <c r="D795" s="220"/>
      <c r="E795" s="220"/>
      <c r="F795" s="220"/>
      <c r="G795" s="220"/>
    </row>
    <row r="796" spans="1:8" ht="12.75" x14ac:dyDescent="0.2">
      <c r="A796" s="100"/>
      <c r="B796" s="220"/>
      <c r="C796" s="220"/>
      <c r="D796" s="220"/>
      <c r="E796" s="220"/>
      <c r="F796" s="220"/>
      <c r="G796" s="220"/>
    </row>
    <row r="797" spans="1:8" ht="12.75" x14ac:dyDescent="0.2">
      <c r="A797" s="100"/>
      <c r="B797" s="220"/>
      <c r="C797" s="220"/>
      <c r="D797" s="220"/>
      <c r="E797" s="220"/>
      <c r="F797" s="220"/>
      <c r="G797" s="220"/>
    </row>
    <row r="798" spans="1:8" ht="12.75" x14ac:dyDescent="0.2">
      <c r="A798" s="100"/>
      <c r="B798" s="220"/>
      <c r="C798" s="220"/>
      <c r="D798" s="220"/>
      <c r="E798" s="220"/>
      <c r="F798" s="220"/>
      <c r="G798" s="220"/>
    </row>
    <row r="799" spans="1:8" ht="12.75" x14ac:dyDescent="0.2">
      <c r="A799" s="100"/>
      <c r="B799" s="220"/>
      <c r="C799" s="220"/>
      <c r="D799" s="220"/>
      <c r="E799" s="220"/>
      <c r="F799" s="220"/>
      <c r="G799" s="220"/>
    </row>
    <row r="800" spans="1:8" ht="12.75" x14ac:dyDescent="0.2">
      <c r="A800" s="100"/>
      <c r="B800" s="220"/>
      <c r="C800" s="220"/>
      <c r="D800" s="220"/>
      <c r="E800" s="220"/>
      <c r="F800" s="220"/>
      <c r="G800" s="220"/>
    </row>
    <row r="801" spans="1:8" ht="12.75" x14ac:dyDescent="0.2">
      <c r="A801" s="100"/>
      <c r="B801" s="220"/>
      <c r="C801" s="220"/>
      <c r="D801" s="220"/>
      <c r="E801" s="220"/>
      <c r="F801" s="220"/>
      <c r="G801" s="220"/>
    </row>
    <row r="802" spans="1:8" ht="12.75" x14ac:dyDescent="0.2">
      <c r="A802" s="100"/>
      <c r="B802" s="220"/>
      <c r="C802" s="220"/>
      <c r="D802" s="220"/>
      <c r="E802" s="220"/>
      <c r="F802" s="220"/>
      <c r="G802" s="220"/>
    </row>
    <row r="803" spans="1:8" ht="12.75" x14ac:dyDescent="0.2">
      <c r="A803" s="100"/>
      <c r="B803" s="220"/>
      <c r="C803" s="220"/>
      <c r="D803" s="220"/>
      <c r="E803" s="220"/>
      <c r="F803" s="220"/>
      <c r="G803" s="220"/>
    </row>
    <row r="804" spans="1:8" ht="12.75" x14ac:dyDescent="0.2">
      <c r="A804" s="100"/>
      <c r="B804" s="220"/>
      <c r="C804" s="220"/>
      <c r="D804" s="220"/>
      <c r="E804" s="220"/>
      <c r="F804" s="220"/>
      <c r="G804" s="220"/>
      <c r="H804" s="96"/>
    </row>
    <row r="805" spans="1:8" ht="12.75" x14ac:dyDescent="0.2">
      <c r="A805" s="100"/>
      <c r="B805" s="220"/>
      <c r="C805" s="220"/>
      <c r="D805" s="220"/>
      <c r="E805" s="220"/>
      <c r="F805" s="220"/>
      <c r="G805" s="220"/>
      <c r="H805" s="208"/>
    </row>
    <row r="806" spans="1:8" ht="12.75" x14ac:dyDescent="0.2">
      <c r="A806" s="100"/>
      <c r="B806" s="220"/>
      <c r="C806" s="220"/>
      <c r="D806" s="220"/>
      <c r="E806" s="220"/>
      <c r="F806" s="220"/>
      <c r="G806" s="220"/>
      <c r="H806" s="208" t="s">
        <v>334</v>
      </c>
    </row>
    <row r="807" spans="1:8" ht="20.25" customHeight="1" x14ac:dyDescent="0.2">
      <c r="A807" s="137" t="s">
        <v>66</v>
      </c>
      <c r="B807" s="92"/>
      <c r="C807" s="92"/>
      <c r="D807" s="92"/>
      <c r="E807" s="92"/>
      <c r="F807" s="93"/>
      <c r="G807" s="94"/>
      <c r="H807" s="134"/>
    </row>
    <row r="808" spans="1:8" ht="15" customHeight="1" x14ac:dyDescent="0.2">
      <c r="A808" s="97" t="s">
        <v>132</v>
      </c>
      <c r="B808" s="98" t="s">
        <v>65</v>
      </c>
      <c r="C808" s="93"/>
      <c r="D808" s="93"/>
      <c r="E808" s="93"/>
      <c r="F808" s="94"/>
      <c r="G808" s="93"/>
      <c r="H808" s="95"/>
    </row>
    <row r="809" spans="1:8" ht="17.25" customHeight="1" x14ac:dyDescent="0.2">
      <c r="A809" s="97" t="s">
        <v>133</v>
      </c>
      <c r="B809" s="99" t="s">
        <v>335</v>
      </c>
      <c r="C809" s="99"/>
      <c r="D809" s="93"/>
      <c r="E809" s="93"/>
      <c r="F809" s="94"/>
      <c r="G809" s="93"/>
      <c r="H809" s="95"/>
    </row>
    <row r="810" spans="1:8" ht="15.95" customHeight="1" x14ac:dyDescent="0.2">
      <c r="A810" s="97" t="s">
        <v>135</v>
      </c>
      <c r="B810" s="98" t="s">
        <v>136</v>
      </c>
      <c r="C810" s="93"/>
      <c r="D810" s="93"/>
      <c r="E810" s="93"/>
      <c r="F810" s="94"/>
      <c r="G810" s="93"/>
      <c r="H810" s="95"/>
    </row>
    <row r="811" spans="1:8" ht="15.95" customHeight="1" x14ac:dyDescent="0.2">
      <c r="A811" s="97" t="s">
        <v>137</v>
      </c>
      <c r="B811" s="98" t="s">
        <v>138</v>
      </c>
      <c r="C811" s="93"/>
      <c r="D811" s="93"/>
      <c r="E811" s="93"/>
      <c r="F811" s="94"/>
      <c r="G811" s="93"/>
      <c r="H811" s="95"/>
    </row>
    <row r="812" spans="1:8" ht="15.95" customHeight="1" x14ac:dyDescent="0.2">
      <c r="A812" s="97" t="s">
        <v>139</v>
      </c>
      <c r="B812" s="98" t="s">
        <v>140</v>
      </c>
      <c r="C812" s="93"/>
      <c r="D812" s="93"/>
      <c r="E812" s="95"/>
      <c r="F812" s="94"/>
      <c r="G812" s="93"/>
      <c r="H812" s="95"/>
    </row>
    <row r="813" spans="1:8" ht="15.95" customHeight="1" x14ac:dyDescent="0.2">
      <c r="A813" s="106"/>
      <c r="B813" s="92"/>
      <c r="C813" s="92"/>
      <c r="D813" s="92"/>
      <c r="E813" s="92"/>
      <c r="F813" s="138"/>
      <c r="G813" s="139"/>
      <c r="H813" s="138"/>
    </row>
    <row r="814" spans="1:8" ht="15.95" customHeight="1" x14ac:dyDescent="0.2">
      <c r="A814" s="140" t="s">
        <v>328</v>
      </c>
      <c r="B814" s="92"/>
      <c r="C814" s="92"/>
      <c r="D814" s="92"/>
      <c r="E814" s="92"/>
      <c r="F814" s="138"/>
      <c r="G814" s="139"/>
      <c r="H814" s="138"/>
    </row>
    <row r="815" spans="1:8" ht="15.95" customHeight="1" x14ac:dyDescent="0.2">
      <c r="A815" s="106"/>
      <c r="B815" s="92"/>
      <c r="C815" s="92"/>
      <c r="D815" s="92"/>
      <c r="E815" s="92"/>
      <c r="F815" s="138"/>
      <c r="G815" s="139"/>
      <c r="H815" s="138"/>
    </row>
    <row r="816" spans="1:8" s="118" customFormat="1" ht="36.75" customHeight="1" x14ac:dyDescent="0.2">
      <c r="A816" s="114" t="s">
        <v>142</v>
      </c>
      <c r="B816" s="115" t="s">
        <v>100</v>
      </c>
      <c r="C816" s="115" t="s">
        <v>143</v>
      </c>
      <c r="D816" s="115" t="s">
        <v>144</v>
      </c>
      <c r="E816" s="115" t="s">
        <v>103</v>
      </c>
      <c r="F816" s="154" t="s">
        <v>145</v>
      </c>
      <c r="G816" s="116" t="s">
        <v>146</v>
      </c>
      <c r="H816" s="117" t="s">
        <v>147</v>
      </c>
    </row>
    <row r="817" spans="1:8" ht="24" customHeight="1" x14ac:dyDescent="0.2">
      <c r="A817" s="235">
        <v>22020405</v>
      </c>
      <c r="B817" s="236" t="s">
        <v>330</v>
      </c>
      <c r="C817" s="134">
        <v>1000000</v>
      </c>
      <c r="D817" s="237">
        <v>1012000</v>
      </c>
      <c r="E817" s="238">
        <f t="shared" ref="E817:E821" si="83">C817-D817</f>
        <v>-12000</v>
      </c>
      <c r="F817" s="239">
        <v>1000000</v>
      </c>
      <c r="G817" s="240">
        <v>0</v>
      </c>
      <c r="H817" s="239">
        <f>C817+F817</f>
        <v>2000000</v>
      </c>
    </row>
    <row r="818" spans="1:8" ht="24" customHeight="1" x14ac:dyDescent="0.2">
      <c r="A818" s="235">
        <v>22020601</v>
      </c>
      <c r="B818" s="236" t="s">
        <v>255</v>
      </c>
      <c r="C818" s="241">
        <v>1500000</v>
      </c>
      <c r="D818" s="242">
        <v>1105000</v>
      </c>
      <c r="E818" s="238">
        <f t="shared" si="83"/>
        <v>395000</v>
      </c>
      <c r="F818" s="243">
        <v>1000000</v>
      </c>
      <c r="G818" s="240">
        <v>0</v>
      </c>
      <c r="H818" s="239">
        <f t="shared" ref="H818:H821" si="84">C818+F818</f>
        <v>2500000</v>
      </c>
    </row>
    <row r="819" spans="1:8" ht="24" customHeight="1" x14ac:dyDescent="0.2">
      <c r="A819" s="235">
        <v>22021002</v>
      </c>
      <c r="B819" s="236" t="s">
        <v>230</v>
      </c>
      <c r="C819" s="241">
        <v>17000000</v>
      </c>
      <c r="D819" s="242">
        <v>11242200</v>
      </c>
      <c r="E819" s="238">
        <f t="shared" si="83"/>
        <v>5757800</v>
      </c>
      <c r="F819" s="243">
        <v>5000000</v>
      </c>
      <c r="G819" s="240">
        <v>0</v>
      </c>
      <c r="H819" s="239">
        <f t="shared" si="84"/>
        <v>22000000</v>
      </c>
    </row>
    <row r="820" spans="1:8" ht="24" customHeight="1" x14ac:dyDescent="0.2">
      <c r="A820" s="235">
        <v>22021003</v>
      </c>
      <c r="B820" s="236" t="s">
        <v>256</v>
      </c>
      <c r="C820" s="241">
        <v>250000</v>
      </c>
      <c r="D820" s="242">
        <v>268000</v>
      </c>
      <c r="E820" s="238">
        <f t="shared" si="83"/>
        <v>-18000</v>
      </c>
      <c r="F820" s="243">
        <v>250000</v>
      </c>
      <c r="G820" s="240">
        <v>0</v>
      </c>
      <c r="H820" s="239">
        <f t="shared" si="84"/>
        <v>500000</v>
      </c>
    </row>
    <row r="821" spans="1:8" ht="24" customHeight="1" x14ac:dyDescent="0.2">
      <c r="A821" s="235">
        <v>22021116</v>
      </c>
      <c r="B821" s="236" t="s">
        <v>336</v>
      </c>
      <c r="C821" s="241">
        <v>13550000</v>
      </c>
      <c r="D821" s="242">
        <v>18222200</v>
      </c>
      <c r="E821" s="238">
        <f t="shared" si="83"/>
        <v>-4672200</v>
      </c>
      <c r="F821" s="243">
        <f>18000000-250000</f>
        <v>17750000</v>
      </c>
      <c r="G821" s="240">
        <v>0</v>
      </c>
      <c r="H821" s="239">
        <f t="shared" si="84"/>
        <v>31300000</v>
      </c>
    </row>
    <row r="822" spans="1:8" s="166" customFormat="1" ht="23.1" customHeight="1" x14ac:dyDescent="0.2">
      <c r="A822" s="151"/>
      <c r="B822" s="244" t="s">
        <v>153</v>
      </c>
      <c r="C822" s="245">
        <f t="shared" ref="C822:H822" si="85">SUM(C817:C821)</f>
        <v>33300000</v>
      </c>
      <c r="D822" s="246">
        <f t="shared" si="85"/>
        <v>31849400</v>
      </c>
      <c r="E822" s="246">
        <f t="shared" si="85"/>
        <v>1450600</v>
      </c>
      <c r="F822" s="247">
        <f t="shared" si="85"/>
        <v>25000000</v>
      </c>
      <c r="G822" s="248">
        <f t="shared" si="85"/>
        <v>0</v>
      </c>
      <c r="H822" s="247">
        <f t="shared" si="85"/>
        <v>58300000</v>
      </c>
    </row>
    <row r="823" spans="1:8" ht="23.1" customHeight="1" x14ac:dyDescent="0.2">
      <c r="A823" s="141"/>
      <c r="B823" s="131"/>
      <c r="C823" s="131"/>
      <c r="D823" s="131"/>
      <c r="E823" s="131"/>
      <c r="F823" s="142"/>
      <c r="G823" s="143"/>
      <c r="H823" s="142"/>
    </row>
    <row r="824" spans="1:8" ht="25.15" customHeight="1" x14ac:dyDescent="0.2">
      <c r="A824" s="163" t="s">
        <v>154</v>
      </c>
      <c r="F824" s="164"/>
      <c r="G824" s="101"/>
    </row>
    <row r="825" spans="1:8" ht="30.75" customHeight="1" x14ac:dyDescent="0.2">
      <c r="A825" s="100" t="s">
        <v>155</v>
      </c>
      <c r="B825" s="136" t="s">
        <v>337</v>
      </c>
      <c r="C825" s="136"/>
      <c r="D825" s="136"/>
      <c r="E825" s="136"/>
      <c r="F825" s="136"/>
      <c r="G825" s="136"/>
    </row>
    <row r="826" spans="1:8" ht="12.75" x14ac:dyDescent="0.2">
      <c r="A826" s="141"/>
      <c r="B826" s="131"/>
      <c r="C826" s="131"/>
      <c r="D826" s="131"/>
      <c r="E826" s="131"/>
      <c r="F826" s="142"/>
      <c r="G826" s="143"/>
      <c r="H826" s="103"/>
    </row>
    <row r="827" spans="1:8" ht="12.75" x14ac:dyDescent="0.2">
      <c r="A827" s="141"/>
      <c r="B827" s="131"/>
      <c r="C827" s="131"/>
      <c r="D827" s="131"/>
      <c r="E827" s="131"/>
      <c r="F827" s="142"/>
      <c r="G827" s="143"/>
      <c r="H827" s="103"/>
    </row>
    <row r="828" spans="1:8" ht="12.75" x14ac:dyDescent="0.2">
      <c r="A828" s="141"/>
      <c r="B828" s="131"/>
      <c r="C828" s="131"/>
      <c r="D828" s="131"/>
      <c r="E828" s="131"/>
      <c r="F828" s="142"/>
      <c r="G828" s="143"/>
      <c r="H828" s="103"/>
    </row>
    <row r="829" spans="1:8" ht="12.75" x14ac:dyDescent="0.2">
      <c r="A829" s="141"/>
      <c r="B829" s="131"/>
      <c r="C829" s="131"/>
      <c r="D829" s="131"/>
      <c r="E829" s="131"/>
      <c r="F829" s="142"/>
      <c r="G829" s="143"/>
      <c r="H829" s="103"/>
    </row>
    <row r="830" spans="1:8" ht="12.75" x14ac:dyDescent="0.2">
      <c r="A830" s="141"/>
      <c r="B830" s="131"/>
      <c r="C830" s="131"/>
      <c r="D830" s="131"/>
      <c r="E830" s="131"/>
      <c r="F830" s="142"/>
      <c r="G830" s="143"/>
      <c r="H830" s="103"/>
    </row>
    <row r="831" spans="1:8" ht="12.75" x14ac:dyDescent="0.2">
      <c r="A831" s="141"/>
      <c r="B831" s="131"/>
      <c r="C831" s="131"/>
      <c r="D831" s="131"/>
      <c r="E831" s="131"/>
      <c r="F831" s="142"/>
      <c r="G831" s="143"/>
      <c r="H831" s="103"/>
    </row>
    <row r="832" spans="1:8" ht="12.75" x14ac:dyDescent="0.2">
      <c r="A832" s="141"/>
      <c r="B832" s="131"/>
      <c r="C832" s="131"/>
      <c r="D832" s="131"/>
      <c r="E832" s="131"/>
      <c r="F832" s="142"/>
      <c r="G832" s="143"/>
      <c r="H832" s="103"/>
    </row>
    <row r="833" spans="1:8" ht="12.75" x14ac:dyDescent="0.2">
      <c r="A833" s="141"/>
      <c r="B833" s="131"/>
      <c r="C833" s="131"/>
      <c r="D833" s="131"/>
      <c r="E833" s="131"/>
      <c r="F833" s="142"/>
      <c r="G833" s="143"/>
      <c r="H833" s="103"/>
    </row>
    <row r="834" spans="1:8" ht="12.75" x14ac:dyDescent="0.2">
      <c r="A834" s="141"/>
      <c r="B834" s="131"/>
      <c r="C834" s="131"/>
      <c r="D834" s="131"/>
      <c r="E834" s="131"/>
      <c r="F834" s="142"/>
      <c r="G834" s="143"/>
      <c r="H834" s="103"/>
    </row>
    <row r="835" spans="1:8" ht="12.75" x14ac:dyDescent="0.2">
      <c r="A835" s="141"/>
      <c r="B835" s="131"/>
      <c r="C835" s="131"/>
      <c r="D835" s="131"/>
      <c r="E835" s="131"/>
      <c r="F835" s="142"/>
      <c r="G835" s="143"/>
      <c r="H835" s="103"/>
    </row>
    <row r="836" spans="1:8" ht="12.75" x14ac:dyDescent="0.2">
      <c r="A836" s="141"/>
      <c r="B836" s="131"/>
      <c r="C836" s="131"/>
      <c r="D836" s="131"/>
      <c r="E836" s="131"/>
      <c r="F836" s="142"/>
      <c r="G836" s="143"/>
      <c r="H836" s="110" t="s">
        <v>338</v>
      </c>
    </row>
    <row r="837" spans="1:8" ht="18.75" customHeight="1" x14ac:dyDescent="0.2">
      <c r="A837" s="91" t="s">
        <v>66</v>
      </c>
      <c r="B837" s="92"/>
      <c r="C837" s="92"/>
      <c r="D837" s="92"/>
      <c r="E837" s="92"/>
      <c r="F837" s="93"/>
      <c r="G837" s="94"/>
      <c r="H837" s="134"/>
    </row>
    <row r="838" spans="1:8" ht="15" customHeight="1" x14ac:dyDescent="0.2">
      <c r="A838" s="97" t="s">
        <v>132</v>
      </c>
      <c r="B838" s="98" t="s">
        <v>65</v>
      </c>
      <c r="C838" s="93"/>
      <c r="D838" s="93"/>
      <c r="E838" s="93"/>
      <c r="F838" s="94"/>
      <c r="G838" s="93"/>
      <c r="H838" s="95"/>
    </row>
    <row r="839" spans="1:8" ht="17.25" customHeight="1" x14ac:dyDescent="0.2">
      <c r="A839" s="97" t="s">
        <v>133</v>
      </c>
      <c r="B839" s="99" t="s">
        <v>339</v>
      </c>
      <c r="C839" s="99"/>
      <c r="D839" s="93"/>
      <c r="E839" s="93"/>
      <c r="F839" s="94"/>
      <c r="G839" s="93"/>
      <c r="H839" s="95"/>
    </row>
    <row r="840" spans="1:8" ht="15.95" customHeight="1" x14ac:dyDescent="0.2">
      <c r="A840" s="97" t="s">
        <v>135</v>
      </c>
      <c r="B840" s="98" t="s">
        <v>136</v>
      </c>
      <c r="C840" s="93"/>
      <c r="D840" s="93"/>
      <c r="E840" s="93"/>
      <c r="F840" s="94"/>
      <c r="G840" s="93"/>
      <c r="H840" s="95"/>
    </row>
    <row r="841" spans="1:8" ht="15.95" customHeight="1" x14ac:dyDescent="0.2">
      <c r="A841" s="97" t="s">
        <v>137</v>
      </c>
      <c r="B841" s="98" t="s">
        <v>170</v>
      </c>
      <c r="C841" s="93"/>
      <c r="D841" s="93"/>
      <c r="E841" s="93"/>
      <c r="F841" s="94"/>
      <c r="G841" s="95"/>
      <c r="H841" s="95"/>
    </row>
    <row r="842" spans="1:8" ht="15.95" customHeight="1" x14ac:dyDescent="0.2">
      <c r="A842" s="97" t="s">
        <v>139</v>
      </c>
      <c r="B842" s="98" t="s">
        <v>140</v>
      </c>
      <c r="C842" s="93"/>
      <c r="D842" s="93"/>
      <c r="E842" s="93"/>
      <c r="F842" s="94"/>
      <c r="G842" s="93"/>
      <c r="H842" s="95"/>
    </row>
    <row r="843" spans="1:8" ht="12.95" customHeight="1" x14ac:dyDescent="0.2">
      <c r="A843" s="91"/>
      <c r="B843" s="144"/>
      <c r="C843" s="98"/>
      <c r="D843" s="98"/>
      <c r="E843" s="98"/>
      <c r="F843" s="134"/>
      <c r="G843" s="134"/>
      <c r="H843" s="134"/>
    </row>
    <row r="844" spans="1:8" ht="12.75" x14ac:dyDescent="0.2">
      <c r="A844" s="145" t="s">
        <v>340</v>
      </c>
      <c r="B844" s="146"/>
      <c r="C844" s="146"/>
      <c r="D844" s="146"/>
      <c r="E844" s="146"/>
      <c r="F844" s="113"/>
      <c r="G844" s="135"/>
      <c r="H844" s="113"/>
    </row>
    <row r="845" spans="1:8" ht="11.25" customHeight="1" x14ac:dyDescent="0.2">
      <c r="A845" s="145"/>
      <c r="B845" s="146"/>
      <c r="C845" s="146"/>
      <c r="D845" s="146"/>
      <c r="E845" s="146"/>
      <c r="F845" s="113"/>
      <c r="G845" s="135"/>
      <c r="H845" s="113"/>
    </row>
    <row r="846" spans="1:8" s="118" customFormat="1" ht="36.75" customHeight="1" x14ac:dyDescent="0.2">
      <c r="A846" s="249" t="s">
        <v>142</v>
      </c>
      <c r="B846" s="250" t="s">
        <v>100</v>
      </c>
      <c r="C846" s="250" t="s">
        <v>143</v>
      </c>
      <c r="D846" s="250" t="s">
        <v>144</v>
      </c>
      <c r="E846" s="250" t="s">
        <v>103</v>
      </c>
      <c r="F846" s="251" t="s">
        <v>145</v>
      </c>
      <c r="G846" s="252" t="s">
        <v>146</v>
      </c>
      <c r="H846" s="253" t="s">
        <v>147</v>
      </c>
    </row>
    <row r="847" spans="1:8" ht="21.95" customHeight="1" x14ac:dyDescent="0.2">
      <c r="A847" s="235">
        <v>23020101</v>
      </c>
      <c r="B847" s="236" t="s">
        <v>341</v>
      </c>
      <c r="C847" s="240">
        <v>140000000</v>
      </c>
      <c r="D847" s="242">
        <v>729374987.85000002</v>
      </c>
      <c r="E847" s="238">
        <f t="shared" ref="E847" si="86">C847-D847</f>
        <v>-589374987.85000002</v>
      </c>
      <c r="F847" s="243">
        <v>0</v>
      </c>
      <c r="G847" s="243">
        <v>750000000</v>
      </c>
      <c r="H847" s="243">
        <f t="shared" ref="H847" si="87">C847+F847</f>
        <v>140000000</v>
      </c>
    </row>
    <row r="848" spans="1:8" ht="21.95" customHeight="1" x14ac:dyDescent="0.2">
      <c r="A848" s="119"/>
      <c r="B848" s="244" t="s">
        <v>153</v>
      </c>
      <c r="C848" s="254">
        <f t="shared" ref="C848:H848" si="88">SUM(C847:C847)</f>
        <v>140000000</v>
      </c>
      <c r="D848" s="255">
        <f t="shared" si="88"/>
        <v>729374987.85000002</v>
      </c>
      <c r="E848" s="256">
        <f t="shared" si="88"/>
        <v>-589374987.85000002</v>
      </c>
      <c r="F848" s="257">
        <f t="shared" si="88"/>
        <v>0</v>
      </c>
      <c r="G848" s="258">
        <f t="shared" si="88"/>
        <v>750000000</v>
      </c>
      <c r="H848" s="257">
        <f t="shared" si="88"/>
        <v>140000000</v>
      </c>
    </row>
    <row r="849" spans="1:8" ht="25.15" customHeight="1" x14ac:dyDescent="0.2">
      <c r="A849" s="163"/>
      <c r="G849" s="143"/>
      <c r="H849" s="192"/>
    </row>
    <row r="850" spans="1:8" ht="32.25" customHeight="1" x14ac:dyDescent="0.2">
      <c r="B850" s="118"/>
      <c r="C850" s="118"/>
      <c r="D850" s="118"/>
      <c r="E850" s="118"/>
      <c r="F850" s="118"/>
      <c r="G850" s="118"/>
      <c r="H850" s="192"/>
    </row>
    <row r="851" spans="1:8" ht="12.75" x14ac:dyDescent="0.2"/>
    <row r="852" spans="1:8" ht="12.75" x14ac:dyDescent="0.2"/>
    <row r="853" spans="1:8" ht="12.75" x14ac:dyDescent="0.2"/>
    <row r="854" spans="1:8" ht="12.75" x14ac:dyDescent="0.2"/>
    <row r="855" spans="1:8" ht="12.75" x14ac:dyDescent="0.2"/>
    <row r="856" spans="1:8" ht="12.75" x14ac:dyDescent="0.2"/>
    <row r="857" spans="1:8" ht="12.75" x14ac:dyDescent="0.2"/>
    <row r="858" spans="1:8" ht="12.75" x14ac:dyDescent="0.2"/>
    <row r="859" spans="1:8" ht="12.75" x14ac:dyDescent="0.2"/>
    <row r="860" spans="1:8" ht="12.75" x14ac:dyDescent="0.2"/>
    <row r="861" spans="1:8" ht="12.75" x14ac:dyDescent="0.2"/>
    <row r="862" spans="1:8" ht="12.75" x14ac:dyDescent="0.2"/>
    <row r="863" spans="1:8" ht="12.75" x14ac:dyDescent="0.2">
      <c r="H863" s="96"/>
    </row>
    <row r="864" spans="1:8" ht="12.75" x14ac:dyDescent="0.2">
      <c r="H864" s="208"/>
    </row>
    <row r="865" spans="1:8" ht="12.75" x14ac:dyDescent="0.2">
      <c r="H865" s="208"/>
    </row>
    <row r="866" spans="1:8" ht="12.75" x14ac:dyDescent="0.2">
      <c r="H866" s="208"/>
    </row>
    <row r="867" spans="1:8" ht="12.75" x14ac:dyDescent="0.2">
      <c r="H867" s="208"/>
    </row>
    <row r="868" spans="1:8" ht="12.75" x14ac:dyDescent="0.2">
      <c r="H868" s="208"/>
    </row>
    <row r="869" spans="1:8" ht="12.75" x14ac:dyDescent="0.2">
      <c r="H869" s="208"/>
    </row>
    <row r="870" spans="1:8" ht="12.75" x14ac:dyDescent="0.2">
      <c r="H870" s="208"/>
    </row>
    <row r="871" spans="1:8" ht="12.75" x14ac:dyDescent="0.2">
      <c r="H871" s="208" t="s">
        <v>342</v>
      </c>
    </row>
    <row r="872" spans="1:8" ht="20.25" customHeight="1" x14ac:dyDescent="0.2">
      <c r="A872" s="137" t="s">
        <v>68</v>
      </c>
      <c r="B872" s="92"/>
      <c r="C872" s="92"/>
      <c r="D872" s="92"/>
      <c r="E872" s="92"/>
      <c r="F872" s="93"/>
      <c r="G872" s="94"/>
      <c r="H872" s="134"/>
    </row>
    <row r="873" spans="1:8" ht="15" customHeight="1" x14ac:dyDescent="0.2">
      <c r="A873" s="97" t="s">
        <v>132</v>
      </c>
      <c r="B873" s="98" t="s">
        <v>67</v>
      </c>
      <c r="C873" s="93"/>
      <c r="D873" s="93"/>
      <c r="E873" s="93"/>
      <c r="F873" s="94"/>
      <c r="G873" s="93"/>
      <c r="H873" s="95"/>
    </row>
    <row r="874" spans="1:8" ht="17.25" customHeight="1" x14ac:dyDescent="0.2">
      <c r="A874" s="97" t="s">
        <v>133</v>
      </c>
      <c r="B874" s="99" t="s">
        <v>335</v>
      </c>
      <c r="C874" s="99"/>
      <c r="D874" s="93"/>
      <c r="E874" s="93"/>
      <c r="F874" s="94"/>
      <c r="G874" s="93"/>
      <c r="H874" s="95"/>
    </row>
    <row r="875" spans="1:8" ht="15.95" customHeight="1" x14ac:dyDescent="0.2">
      <c r="A875" s="97" t="s">
        <v>135</v>
      </c>
      <c r="B875" s="98" t="s">
        <v>136</v>
      </c>
      <c r="C875" s="93"/>
      <c r="D875" s="93"/>
      <c r="E875" s="93"/>
      <c r="F875" s="94"/>
      <c r="G875" s="93"/>
      <c r="H875" s="95"/>
    </row>
    <row r="876" spans="1:8" ht="15.95" customHeight="1" x14ac:dyDescent="0.2">
      <c r="A876" s="97" t="s">
        <v>137</v>
      </c>
      <c r="B876" s="98" t="s">
        <v>138</v>
      </c>
      <c r="C876" s="93"/>
      <c r="D876" s="93"/>
      <c r="E876" s="93"/>
      <c r="F876" s="94"/>
      <c r="G876" s="93"/>
      <c r="H876" s="95"/>
    </row>
    <row r="877" spans="1:8" ht="15.95" customHeight="1" x14ac:dyDescent="0.2">
      <c r="A877" s="97" t="s">
        <v>139</v>
      </c>
      <c r="B877" s="98" t="s">
        <v>140</v>
      </c>
      <c r="C877" s="93"/>
      <c r="D877" s="93"/>
      <c r="E877" s="95"/>
      <c r="F877" s="94"/>
      <c r="G877" s="93"/>
      <c r="H877" s="95"/>
    </row>
    <row r="878" spans="1:8" ht="15.95" customHeight="1" x14ac:dyDescent="0.2">
      <c r="A878" s="106"/>
      <c r="B878" s="92"/>
      <c r="C878" s="92"/>
      <c r="D878" s="92"/>
      <c r="E878" s="92"/>
      <c r="F878" s="138"/>
      <c r="G878" s="139"/>
      <c r="H878" s="138"/>
    </row>
    <row r="879" spans="1:8" ht="15.95" customHeight="1" x14ac:dyDescent="0.2">
      <c r="A879" s="140" t="s">
        <v>328</v>
      </c>
      <c r="B879" s="92"/>
      <c r="C879" s="92"/>
      <c r="D879" s="92"/>
      <c r="E879" s="92"/>
      <c r="F879" s="138"/>
      <c r="G879" s="139"/>
      <c r="H879" s="138"/>
    </row>
    <row r="880" spans="1:8" ht="7.5" customHeight="1" x14ac:dyDescent="0.2">
      <c r="A880" s="106"/>
      <c r="B880" s="92"/>
      <c r="C880" s="92"/>
      <c r="D880" s="92"/>
      <c r="E880" s="92"/>
      <c r="F880" s="138"/>
      <c r="G880" s="139"/>
      <c r="H880" s="138"/>
    </row>
    <row r="881" spans="1:8" s="118" customFormat="1" ht="36.75" customHeight="1" x14ac:dyDescent="0.2">
      <c r="A881" s="114" t="s">
        <v>142</v>
      </c>
      <c r="B881" s="115" t="s">
        <v>100</v>
      </c>
      <c r="C881" s="115" t="s">
        <v>143</v>
      </c>
      <c r="D881" s="115" t="s">
        <v>144</v>
      </c>
      <c r="E881" s="115" t="s">
        <v>103</v>
      </c>
      <c r="F881" s="154" t="s">
        <v>145</v>
      </c>
      <c r="G881" s="116" t="s">
        <v>146</v>
      </c>
      <c r="H881" s="117" t="s">
        <v>147</v>
      </c>
    </row>
    <row r="882" spans="1:8" ht="24" customHeight="1" x14ac:dyDescent="0.2">
      <c r="A882" s="235">
        <v>22020301</v>
      </c>
      <c r="B882" s="236" t="s">
        <v>251</v>
      </c>
      <c r="C882" s="134">
        <v>1200000</v>
      </c>
      <c r="D882" s="237">
        <v>628300</v>
      </c>
      <c r="E882" s="238">
        <f t="shared" ref="E882:E887" si="89">C882-D882</f>
        <v>571700</v>
      </c>
      <c r="F882" s="239">
        <v>500000</v>
      </c>
      <c r="G882" s="240">
        <v>0</v>
      </c>
      <c r="H882" s="239">
        <f>C882+F882</f>
        <v>1700000</v>
      </c>
    </row>
    <row r="883" spans="1:8" ht="24" customHeight="1" x14ac:dyDescent="0.2">
      <c r="A883" s="235">
        <v>22020305</v>
      </c>
      <c r="B883" s="236" t="s">
        <v>343</v>
      </c>
      <c r="C883" s="241">
        <v>600000</v>
      </c>
      <c r="D883" s="242">
        <v>459900</v>
      </c>
      <c r="E883" s="238">
        <f t="shared" si="89"/>
        <v>140100</v>
      </c>
      <c r="F883" s="243">
        <v>800000</v>
      </c>
      <c r="G883" s="240">
        <v>0</v>
      </c>
      <c r="H883" s="239">
        <f t="shared" ref="H883:H887" si="90">C883+F883</f>
        <v>1400000</v>
      </c>
    </row>
    <row r="884" spans="1:8" ht="24" customHeight="1" x14ac:dyDescent="0.2">
      <c r="A884" s="235">
        <v>22020403</v>
      </c>
      <c r="B884" s="236" t="s">
        <v>177</v>
      </c>
      <c r="C884" s="241">
        <v>700000</v>
      </c>
      <c r="D884" s="242">
        <v>415100</v>
      </c>
      <c r="E884" s="238">
        <f t="shared" si="89"/>
        <v>284900</v>
      </c>
      <c r="F884" s="243">
        <v>500000</v>
      </c>
      <c r="G884" s="240">
        <v>0</v>
      </c>
      <c r="H884" s="239">
        <f t="shared" si="90"/>
        <v>1200000</v>
      </c>
    </row>
    <row r="885" spans="1:8" ht="24" customHeight="1" x14ac:dyDescent="0.2">
      <c r="A885" s="235">
        <v>22021001</v>
      </c>
      <c r="B885" s="236" t="s">
        <v>152</v>
      </c>
      <c r="C885" s="241">
        <v>1200000</v>
      </c>
      <c r="D885" s="242">
        <v>785000</v>
      </c>
      <c r="E885" s="238">
        <f t="shared" si="89"/>
        <v>415000</v>
      </c>
      <c r="F885" s="243">
        <v>500000</v>
      </c>
      <c r="G885" s="240">
        <v>0</v>
      </c>
      <c r="H885" s="239">
        <f t="shared" si="90"/>
        <v>1700000</v>
      </c>
    </row>
    <row r="886" spans="1:8" ht="24" customHeight="1" x14ac:dyDescent="0.2">
      <c r="A886" s="235">
        <v>22021002</v>
      </c>
      <c r="B886" s="236" t="s">
        <v>236</v>
      </c>
      <c r="C886" s="241">
        <v>1000000</v>
      </c>
      <c r="D886" s="242">
        <v>1000000</v>
      </c>
      <c r="E886" s="238">
        <f t="shared" si="89"/>
        <v>0</v>
      </c>
      <c r="F886" s="243">
        <v>1500000</v>
      </c>
      <c r="G886" s="240">
        <v>0</v>
      </c>
      <c r="H886" s="239">
        <f t="shared" si="90"/>
        <v>2500000</v>
      </c>
    </row>
    <row r="887" spans="1:8" ht="24" customHeight="1" x14ac:dyDescent="0.2">
      <c r="A887" s="235">
        <v>22021006</v>
      </c>
      <c r="B887" s="236" t="s">
        <v>344</v>
      </c>
      <c r="C887" s="241">
        <v>200000</v>
      </c>
      <c r="D887" s="242">
        <v>172300</v>
      </c>
      <c r="E887" s="238">
        <f t="shared" si="89"/>
        <v>27700</v>
      </c>
      <c r="F887" s="243">
        <v>300000</v>
      </c>
      <c r="G887" s="240">
        <v>0</v>
      </c>
      <c r="H887" s="239">
        <f t="shared" si="90"/>
        <v>500000</v>
      </c>
    </row>
    <row r="888" spans="1:8" s="166" customFormat="1" ht="23.1" customHeight="1" x14ac:dyDescent="0.2">
      <c r="A888" s="151"/>
      <c r="B888" s="244" t="s">
        <v>153</v>
      </c>
      <c r="C888" s="245">
        <f>SUM(C882:C887)</f>
        <v>4900000</v>
      </c>
      <c r="D888" s="246">
        <f t="shared" ref="D888:E888" si="91">SUM(D882:D887)</f>
        <v>3460600</v>
      </c>
      <c r="E888" s="246">
        <f t="shared" si="91"/>
        <v>1439400</v>
      </c>
      <c r="F888" s="246">
        <f>SUM(F882:F887)</f>
        <v>4100000</v>
      </c>
      <c r="G888" s="246">
        <f t="shared" ref="G888:H888" si="92">SUM(G882:G887)</f>
        <v>0</v>
      </c>
      <c r="H888" s="246">
        <f t="shared" si="92"/>
        <v>9000000</v>
      </c>
    </row>
    <row r="889" spans="1:8" ht="23.1" customHeight="1" x14ac:dyDescent="0.2">
      <c r="A889" s="141"/>
      <c r="B889" s="131"/>
      <c r="C889" s="131"/>
      <c r="D889" s="131"/>
      <c r="E889" s="131"/>
      <c r="F889" s="142"/>
      <c r="G889" s="143"/>
      <c r="H889" s="142"/>
    </row>
    <row r="890" spans="1:8" ht="25.15" customHeight="1" x14ac:dyDescent="0.2">
      <c r="A890" s="163" t="s">
        <v>154</v>
      </c>
      <c r="F890" s="164"/>
      <c r="G890" s="101"/>
    </row>
    <row r="891" spans="1:8" ht="25.15" customHeight="1" x14ac:dyDescent="0.2">
      <c r="A891" s="100" t="s">
        <v>155</v>
      </c>
      <c r="B891" s="136" t="s">
        <v>345</v>
      </c>
      <c r="C891" s="136"/>
      <c r="D891" s="136"/>
      <c r="E891" s="136"/>
      <c r="F891" s="136"/>
      <c r="G891" s="136"/>
    </row>
    <row r="892" spans="1:8" ht="12.75" x14ac:dyDescent="0.2">
      <c r="A892" s="100"/>
      <c r="B892" s="220"/>
      <c r="C892" s="220"/>
      <c r="D892" s="220"/>
      <c r="E892" s="220"/>
      <c r="F892" s="220"/>
      <c r="G892" s="220"/>
    </row>
    <row r="893" spans="1:8" ht="12.75" x14ac:dyDescent="0.2">
      <c r="A893" s="100"/>
      <c r="B893" s="220"/>
      <c r="C893" s="220"/>
      <c r="D893" s="220"/>
      <c r="E893" s="220"/>
      <c r="F893" s="220"/>
      <c r="G893" s="220"/>
    </row>
    <row r="894" spans="1:8" ht="12.75" x14ac:dyDescent="0.2">
      <c r="A894" s="100"/>
      <c r="B894" s="220"/>
      <c r="C894" s="220"/>
      <c r="D894" s="220"/>
      <c r="E894" s="220"/>
      <c r="F894" s="220"/>
      <c r="G894" s="220"/>
    </row>
    <row r="895" spans="1:8" ht="12.75" x14ac:dyDescent="0.2">
      <c r="A895" s="100"/>
      <c r="B895" s="220"/>
      <c r="C895" s="220"/>
      <c r="D895" s="220"/>
      <c r="E895" s="220"/>
      <c r="F895" s="220"/>
      <c r="G895" s="220"/>
    </row>
    <row r="896" spans="1:8" ht="12.75" x14ac:dyDescent="0.2">
      <c r="A896" s="100"/>
      <c r="B896" s="220"/>
      <c r="C896" s="220"/>
      <c r="D896" s="220"/>
      <c r="E896" s="220"/>
      <c r="F896" s="220"/>
      <c r="G896" s="220"/>
    </row>
    <row r="897" spans="1:8" ht="12.75" x14ac:dyDescent="0.2">
      <c r="A897" s="100"/>
      <c r="B897" s="220"/>
      <c r="C897" s="220"/>
      <c r="D897" s="220"/>
      <c r="E897" s="220"/>
      <c r="F897" s="220"/>
      <c r="G897" s="220"/>
    </row>
    <row r="898" spans="1:8" ht="12.75" x14ac:dyDescent="0.2">
      <c r="A898" s="100"/>
      <c r="B898" s="220"/>
      <c r="C898" s="220"/>
      <c r="D898" s="220"/>
      <c r="E898" s="220"/>
      <c r="F898" s="220"/>
      <c r="G898" s="220"/>
    </row>
    <row r="899" spans="1:8" ht="12.75" x14ac:dyDescent="0.2">
      <c r="A899" s="100"/>
      <c r="B899" s="220"/>
      <c r="C899" s="220"/>
      <c r="D899" s="220"/>
      <c r="E899" s="220"/>
      <c r="F899" s="220"/>
      <c r="G899" s="220"/>
    </row>
    <row r="900" spans="1:8" ht="12.75" x14ac:dyDescent="0.2">
      <c r="A900" s="100"/>
      <c r="B900" s="220"/>
      <c r="C900" s="220"/>
      <c r="D900" s="220"/>
      <c r="E900" s="220"/>
      <c r="F900" s="220"/>
      <c r="G900" s="220"/>
      <c r="H900" s="208" t="s">
        <v>346</v>
      </c>
    </row>
    <row r="901" spans="1:8" ht="12.75" x14ac:dyDescent="0.2">
      <c r="A901" s="100"/>
      <c r="B901" s="220"/>
      <c r="C901" s="220"/>
      <c r="D901" s="220"/>
      <c r="E901" s="220"/>
      <c r="F901" s="220"/>
      <c r="G901" s="220"/>
      <c r="H901" s="208"/>
    </row>
    <row r="902" spans="1:8" ht="20.25" customHeight="1" x14ac:dyDescent="0.2">
      <c r="A902" s="137" t="s">
        <v>68</v>
      </c>
      <c r="B902" s="92"/>
      <c r="C902" s="92"/>
      <c r="D902" s="92"/>
      <c r="E902" s="92"/>
      <c r="F902" s="93"/>
      <c r="G902" s="94"/>
      <c r="H902" s="134"/>
    </row>
    <row r="903" spans="1:8" ht="15" customHeight="1" x14ac:dyDescent="0.2">
      <c r="A903" s="97" t="s">
        <v>132</v>
      </c>
      <c r="B903" s="98" t="s">
        <v>67</v>
      </c>
      <c r="C903" s="93"/>
      <c r="D903" s="93"/>
      <c r="E903" s="93"/>
      <c r="F903" s="94"/>
      <c r="G903" s="93"/>
      <c r="H903" s="95"/>
    </row>
    <row r="904" spans="1:8" ht="17.25" customHeight="1" x14ac:dyDescent="0.2">
      <c r="A904" s="97" t="s">
        <v>133</v>
      </c>
      <c r="B904" s="99" t="s">
        <v>335</v>
      </c>
      <c r="C904" s="99"/>
      <c r="D904" s="93"/>
      <c r="E904" s="93"/>
      <c r="F904" s="94"/>
      <c r="G904" s="93"/>
      <c r="H904" s="95"/>
    </row>
    <row r="905" spans="1:8" ht="15.95" customHeight="1" x14ac:dyDescent="0.2">
      <c r="A905" s="97" t="s">
        <v>135</v>
      </c>
      <c r="B905" s="98" t="s">
        <v>136</v>
      </c>
      <c r="C905" s="93"/>
      <c r="D905" s="93"/>
      <c r="E905" s="93"/>
      <c r="F905" s="94"/>
      <c r="G905" s="93"/>
      <c r="H905" s="95"/>
    </row>
    <row r="906" spans="1:8" ht="15.95" customHeight="1" x14ac:dyDescent="0.2">
      <c r="A906" s="97" t="s">
        <v>137</v>
      </c>
      <c r="B906" s="98" t="s">
        <v>189</v>
      </c>
      <c r="C906" s="93"/>
      <c r="D906" s="93"/>
      <c r="E906" s="93"/>
      <c r="F906" s="94"/>
      <c r="G906" s="93"/>
      <c r="H906" s="95"/>
    </row>
    <row r="907" spans="1:8" ht="15.95" customHeight="1" x14ac:dyDescent="0.2">
      <c r="A907" s="97" t="s">
        <v>139</v>
      </c>
      <c r="B907" s="98" t="s">
        <v>140</v>
      </c>
      <c r="C907" s="93"/>
      <c r="D907" s="93"/>
      <c r="E907" s="95"/>
      <c r="F907" s="94"/>
      <c r="G907" s="93"/>
      <c r="H907" s="95"/>
    </row>
    <row r="908" spans="1:8" ht="15.95" customHeight="1" x14ac:dyDescent="0.2">
      <c r="A908" s="106"/>
      <c r="B908" s="92"/>
      <c r="C908" s="92"/>
      <c r="D908" s="92"/>
      <c r="E908" s="92"/>
      <c r="F908" s="138"/>
      <c r="G908" s="139"/>
      <c r="H908" s="138"/>
    </row>
    <row r="909" spans="1:8" ht="15.95" customHeight="1" x14ac:dyDescent="0.2">
      <c r="A909" s="140" t="s">
        <v>110</v>
      </c>
      <c r="B909" s="92"/>
      <c r="C909" s="92"/>
      <c r="D909" s="92"/>
      <c r="E909" s="92"/>
      <c r="F909" s="138"/>
      <c r="G909" s="139"/>
      <c r="H909" s="138"/>
    </row>
    <row r="910" spans="1:8" ht="15.95" customHeight="1" x14ac:dyDescent="0.2">
      <c r="A910" s="106"/>
      <c r="B910" s="92"/>
      <c r="C910" s="92"/>
      <c r="D910" s="92"/>
      <c r="E910" s="92"/>
      <c r="F910" s="138"/>
      <c r="G910" s="139"/>
      <c r="H910" s="138"/>
    </row>
    <row r="911" spans="1:8" s="118" customFormat="1" ht="36.75" customHeight="1" x14ac:dyDescent="0.2">
      <c r="A911" s="114" t="s">
        <v>142</v>
      </c>
      <c r="B911" s="115" t="s">
        <v>100</v>
      </c>
      <c r="C911" s="115" t="s">
        <v>143</v>
      </c>
      <c r="D911" s="115" t="s">
        <v>144</v>
      </c>
      <c r="E911" s="115" t="s">
        <v>103</v>
      </c>
      <c r="F911" s="154" t="s">
        <v>145</v>
      </c>
      <c r="G911" s="116" t="s">
        <v>146</v>
      </c>
      <c r="H911" s="117" t="s">
        <v>147</v>
      </c>
    </row>
    <row r="912" spans="1:8" ht="24" customHeight="1" x14ac:dyDescent="0.2">
      <c r="A912" s="235">
        <v>23030101</v>
      </c>
      <c r="B912" s="236" t="s">
        <v>347</v>
      </c>
      <c r="C912" s="134">
        <v>12000000</v>
      </c>
      <c r="D912" s="237">
        <v>5600000</v>
      </c>
      <c r="E912" s="238">
        <f t="shared" ref="E912" si="93">C912-D912</f>
        <v>6400000</v>
      </c>
      <c r="F912" s="239">
        <v>10000000</v>
      </c>
      <c r="G912" s="240">
        <v>0</v>
      </c>
      <c r="H912" s="239">
        <f>C912+F912</f>
        <v>22000000</v>
      </c>
    </row>
    <row r="913" spans="1:8" s="166" customFormat="1" ht="23.1" customHeight="1" x14ac:dyDescent="0.2">
      <c r="A913" s="151"/>
      <c r="B913" s="244" t="s">
        <v>153</v>
      </c>
      <c r="C913" s="245">
        <f t="shared" ref="C913:H913" si="94">SUM(C912:C912)</f>
        <v>12000000</v>
      </c>
      <c r="D913" s="246">
        <f t="shared" si="94"/>
        <v>5600000</v>
      </c>
      <c r="E913" s="246">
        <f t="shared" si="94"/>
        <v>6400000</v>
      </c>
      <c r="F913" s="246">
        <f t="shared" si="94"/>
        <v>10000000</v>
      </c>
      <c r="G913" s="246">
        <f t="shared" si="94"/>
        <v>0</v>
      </c>
      <c r="H913" s="246">
        <f t="shared" si="94"/>
        <v>22000000</v>
      </c>
    </row>
    <row r="914" spans="1:8" ht="23.1" customHeight="1" x14ac:dyDescent="0.2">
      <c r="A914" s="141"/>
      <c r="B914" s="131"/>
      <c r="C914" s="131"/>
      <c r="D914" s="131"/>
      <c r="E914" s="131"/>
      <c r="F914" s="142"/>
      <c r="G914" s="143"/>
      <c r="H914" s="142"/>
    </row>
    <row r="915" spans="1:8" ht="25.15" customHeight="1" x14ac:dyDescent="0.2">
      <c r="A915" s="163" t="s">
        <v>154</v>
      </c>
      <c r="F915" s="164"/>
      <c r="G915" s="101"/>
    </row>
    <row r="916" spans="1:8" ht="30" customHeight="1" x14ac:dyDescent="0.2">
      <c r="A916" s="100" t="s">
        <v>155</v>
      </c>
      <c r="B916" s="136" t="s">
        <v>348</v>
      </c>
      <c r="C916" s="136"/>
      <c r="D916" s="136"/>
      <c r="E916" s="136"/>
      <c r="F916" s="136"/>
      <c r="G916" s="136"/>
    </row>
    <row r="917" spans="1:8" ht="12.75" x14ac:dyDescent="0.2"/>
    <row r="918" spans="1:8" ht="12.75" x14ac:dyDescent="0.2"/>
    <row r="919" spans="1:8" ht="12.75" x14ac:dyDescent="0.2"/>
    <row r="920" spans="1:8" ht="12.75" x14ac:dyDescent="0.2"/>
    <row r="921" spans="1:8" ht="12.75" x14ac:dyDescent="0.2"/>
    <row r="922" spans="1:8" ht="12.75" x14ac:dyDescent="0.2"/>
    <row r="923" spans="1:8" ht="12.75" x14ac:dyDescent="0.2"/>
    <row r="924" spans="1:8" ht="12.75" x14ac:dyDescent="0.2"/>
    <row r="925" spans="1:8" ht="12.75" x14ac:dyDescent="0.2"/>
    <row r="926" spans="1:8" ht="12.75" x14ac:dyDescent="0.2"/>
    <row r="927" spans="1:8" ht="12.75" x14ac:dyDescent="0.2"/>
    <row r="928" spans="1:8" ht="12.75" x14ac:dyDescent="0.2"/>
    <row r="929" spans="1:8" ht="12.75" x14ac:dyDescent="0.2"/>
    <row r="930" spans="1:8" ht="12.75" x14ac:dyDescent="0.2"/>
    <row r="931" spans="1:8" ht="12.75" x14ac:dyDescent="0.2"/>
    <row r="932" spans="1:8" ht="12.75" x14ac:dyDescent="0.2"/>
    <row r="933" spans="1:8" ht="12.75" x14ac:dyDescent="0.2"/>
    <row r="934" spans="1:8" ht="12.75" x14ac:dyDescent="0.2">
      <c r="H934" s="208" t="s">
        <v>349</v>
      </c>
    </row>
    <row r="935" spans="1:8" ht="25.15" customHeight="1" x14ac:dyDescent="0.2">
      <c r="A935" s="137" t="s">
        <v>70</v>
      </c>
      <c r="B935" s="92"/>
      <c r="C935" s="92"/>
      <c r="D935" s="92"/>
      <c r="E935" s="92"/>
      <c r="F935" s="93"/>
      <c r="G935" s="94"/>
      <c r="H935" s="134"/>
    </row>
    <row r="936" spans="1:8" ht="15" customHeight="1" x14ac:dyDescent="0.2">
      <c r="A936" s="97" t="s">
        <v>132</v>
      </c>
      <c r="B936" s="98" t="s">
        <v>69</v>
      </c>
      <c r="C936" s="131"/>
      <c r="D936" s="93"/>
      <c r="E936" s="93"/>
      <c r="F936" s="94"/>
      <c r="G936" s="93"/>
      <c r="H936" s="95"/>
    </row>
    <row r="937" spans="1:8" ht="15" customHeight="1" x14ac:dyDescent="0.2">
      <c r="A937" s="97" t="s">
        <v>133</v>
      </c>
      <c r="B937" s="99" t="s">
        <v>205</v>
      </c>
      <c r="C937" s="99"/>
      <c r="D937" s="93"/>
      <c r="E937" s="93"/>
      <c r="F937" s="94"/>
      <c r="G937" s="93"/>
      <c r="H937" s="95"/>
    </row>
    <row r="938" spans="1:8" ht="15" customHeight="1" x14ac:dyDescent="0.2">
      <c r="A938" s="97" t="s">
        <v>135</v>
      </c>
      <c r="B938" s="98" t="s">
        <v>136</v>
      </c>
      <c r="C938" s="93"/>
      <c r="D938" s="93"/>
      <c r="E938" s="93"/>
      <c r="F938" s="94"/>
      <c r="G938" s="93"/>
      <c r="H938" s="95"/>
    </row>
    <row r="939" spans="1:8" ht="15" customHeight="1" x14ac:dyDescent="0.2">
      <c r="A939" s="97" t="s">
        <v>137</v>
      </c>
      <c r="B939" s="98" t="s">
        <v>138</v>
      </c>
      <c r="C939" s="93"/>
      <c r="D939" s="93"/>
      <c r="E939" s="93"/>
      <c r="F939" s="94"/>
      <c r="G939" s="93"/>
      <c r="H939" s="95"/>
    </row>
    <row r="940" spans="1:8" ht="15" customHeight="1" x14ac:dyDescent="0.2">
      <c r="A940" s="97" t="s">
        <v>139</v>
      </c>
      <c r="B940" s="98" t="s">
        <v>140</v>
      </c>
      <c r="C940" s="93"/>
      <c r="D940" s="93"/>
      <c r="E940" s="95"/>
      <c r="F940" s="94"/>
      <c r="G940" s="93"/>
      <c r="H940" s="95"/>
    </row>
    <row r="941" spans="1:8" ht="25.15" customHeight="1" x14ac:dyDescent="0.2">
      <c r="A941" s="106"/>
      <c r="B941" s="92"/>
      <c r="C941" s="92"/>
      <c r="D941" s="92"/>
      <c r="E941" s="92"/>
      <c r="F941" s="138"/>
      <c r="G941" s="139"/>
      <c r="H941" s="138"/>
    </row>
    <row r="942" spans="1:8" ht="25.15" customHeight="1" x14ac:dyDescent="0.2">
      <c r="A942" s="140" t="s">
        <v>182</v>
      </c>
      <c r="B942" s="92"/>
      <c r="C942" s="92"/>
      <c r="D942" s="92"/>
      <c r="E942" s="92"/>
      <c r="F942" s="138"/>
      <c r="G942" s="139"/>
      <c r="H942" s="138"/>
    </row>
    <row r="943" spans="1:8" ht="14.25" customHeight="1" x14ac:dyDescent="0.2">
      <c r="A943" s="106"/>
      <c r="B943" s="92"/>
      <c r="C943" s="92"/>
      <c r="D943" s="92"/>
      <c r="E943" s="92"/>
      <c r="F943" s="138"/>
      <c r="G943" s="139"/>
      <c r="H943" s="138"/>
    </row>
    <row r="944" spans="1:8" ht="32.25" customHeight="1" x14ac:dyDescent="0.2">
      <c r="A944" s="114" t="s">
        <v>142</v>
      </c>
      <c r="B944" s="115" t="s">
        <v>100</v>
      </c>
      <c r="C944" s="115" t="s">
        <v>143</v>
      </c>
      <c r="D944" s="115" t="s">
        <v>144</v>
      </c>
      <c r="E944" s="115" t="s">
        <v>103</v>
      </c>
      <c r="F944" s="154" t="s">
        <v>145</v>
      </c>
      <c r="G944" s="116" t="s">
        <v>146</v>
      </c>
      <c r="H944" s="117" t="s">
        <v>147</v>
      </c>
    </row>
    <row r="945" spans="1:8" ht="20.25" customHeight="1" x14ac:dyDescent="0.2">
      <c r="A945" s="155">
        <v>21010101</v>
      </c>
      <c r="B945" s="259" t="s">
        <v>272</v>
      </c>
      <c r="C945" s="160">
        <v>38590915</v>
      </c>
      <c r="D945" s="161">
        <v>21332114.82</v>
      </c>
      <c r="E945" s="160">
        <f t="shared" ref="E945:E948" si="95">C945-D945</f>
        <v>17258800.18</v>
      </c>
      <c r="F945" s="260">
        <v>0</v>
      </c>
      <c r="G945" s="261">
        <v>3800000</v>
      </c>
      <c r="H945" s="161">
        <f>C945+G945</f>
        <v>42390915</v>
      </c>
    </row>
    <row r="946" spans="1:8" ht="21.75" customHeight="1" x14ac:dyDescent="0.2">
      <c r="A946" s="235">
        <v>22020102</v>
      </c>
      <c r="B946" s="236" t="s">
        <v>259</v>
      </c>
      <c r="C946" s="134">
        <v>1000000</v>
      </c>
      <c r="D946" s="237">
        <v>1899000</v>
      </c>
      <c r="E946" s="238">
        <f t="shared" si="95"/>
        <v>-899000</v>
      </c>
      <c r="F946" s="239">
        <v>0</v>
      </c>
      <c r="G946" s="239">
        <v>1500000</v>
      </c>
      <c r="H946" s="239">
        <f>C946+G946</f>
        <v>2500000</v>
      </c>
    </row>
    <row r="947" spans="1:8" ht="25.15" customHeight="1" x14ac:dyDescent="0.2">
      <c r="A947" s="235">
        <v>22020405</v>
      </c>
      <c r="B947" s="236" t="s">
        <v>297</v>
      </c>
      <c r="C947" s="134">
        <v>300000</v>
      </c>
      <c r="D947" s="237">
        <v>630000</v>
      </c>
      <c r="E947" s="238">
        <f t="shared" si="95"/>
        <v>-330000</v>
      </c>
      <c r="F947" s="239">
        <v>0</v>
      </c>
      <c r="G947" s="239">
        <v>1000000</v>
      </c>
      <c r="H947" s="239">
        <f t="shared" ref="H947:H948" si="96">C947+G947</f>
        <v>1300000</v>
      </c>
    </row>
    <row r="948" spans="1:8" ht="25.15" customHeight="1" x14ac:dyDescent="0.2">
      <c r="A948" s="235">
        <v>22020803</v>
      </c>
      <c r="B948" s="236" t="s">
        <v>350</v>
      </c>
      <c r="C948" s="241">
        <v>1000000</v>
      </c>
      <c r="D948" s="242">
        <v>1235000</v>
      </c>
      <c r="E948" s="238">
        <f t="shared" si="95"/>
        <v>-235000</v>
      </c>
      <c r="F948" s="239">
        <v>0</v>
      </c>
      <c r="G948" s="243">
        <v>2000000</v>
      </c>
      <c r="H948" s="239">
        <f t="shared" si="96"/>
        <v>3000000</v>
      </c>
    </row>
    <row r="949" spans="1:8" ht="25.15" customHeight="1" x14ac:dyDescent="0.2">
      <c r="A949" s="151"/>
      <c r="B949" s="244" t="s">
        <v>153</v>
      </c>
      <c r="C949" s="245">
        <f>SUM(C945:C948)</f>
        <v>40890915</v>
      </c>
      <c r="D949" s="245">
        <f t="shared" ref="D949:H949" si="97">SUM(D945:D948)</f>
        <v>25096114.82</v>
      </c>
      <c r="E949" s="245">
        <f t="shared" si="97"/>
        <v>15794800.18</v>
      </c>
      <c r="F949" s="245">
        <f t="shared" si="97"/>
        <v>0</v>
      </c>
      <c r="G949" s="248">
        <f t="shared" si="97"/>
        <v>8300000</v>
      </c>
      <c r="H949" s="247">
        <f t="shared" si="97"/>
        <v>49190915</v>
      </c>
    </row>
    <row r="950" spans="1:8" ht="25.15" customHeight="1" x14ac:dyDescent="0.2">
      <c r="A950" s="163"/>
      <c r="F950" s="164"/>
      <c r="G950" s="101"/>
    </row>
    <row r="951" spans="1:8" ht="33.75" customHeight="1" x14ac:dyDescent="0.2">
      <c r="A951" s="100"/>
      <c r="B951" s="118"/>
      <c r="C951" s="118"/>
      <c r="D951" s="118"/>
      <c r="E951" s="118"/>
      <c r="F951" s="118"/>
      <c r="G951" s="118"/>
    </row>
    <row r="952" spans="1:8" ht="12.75" x14ac:dyDescent="0.2"/>
    <row r="953" spans="1:8" ht="12.75" x14ac:dyDescent="0.2"/>
    <row r="954" spans="1:8" ht="12.75" x14ac:dyDescent="0.2"/>
    <row r="955" spans="1:8" ht="12.75" x14ac:dyDescent="0.2"/>
    <row r="956" spans="1:8" ht="12.75" x14ac:dyDescent="0.2"/>
    <row r="957" spans="1:8" ht="12.75" x14ac:dyDescent="0.2"/>
    <row r="958" spans="1:8" ht="12.75" x14ac:dyDescent="0.2"/>
    <row r="959" spans="1:8" ht="12.75" x14ac:dyDescent="0.2"/>
    <row r="960" spans="1:8" ht="12.75" x14ac:dyDescent="0.2"/>
    <row r="961" spans="1:8" ht="12.75" x14ac:dyDescent="0.2"/>
    <row r="962" spans="1:8" ht="12.75" x14ac:dyDescent="0.2"/>
    <row r="963" spans="1:8" ht="12.75" x14ac:dyDescent="0.2"/>
    <row r="964" spans="1:8" ht="12.75" x14ac:dyDescent="0.2"/>
    <row r="965" spans="1:8" ht="12.75" x14ac:dyDescent="0.2">
      <c r="H965" s="208" t="s">
        <v>351</v>
      </c>
    </row>
    <row r="966" spans="1:8" ht="25.15" customHeight="1" x14ac:dyDescent="0.2">
      <c r="A966" s="137" t="s">
        <v>70</v>
      </c>
      <c r="B966" s="92"/>
      <c r="C966" s="92"/>
      <c r="D966" s="92"/>
      <c r="E966" s="92"/>
      <c r="F966" s="93"/>
      <c r="G966" s="94"/>
      <c r="H966" s="134"/>
    </row>
    <row r="967" spans="1:8" ht="15" customHeight="1" x14ac:dyDescent="0.2">
      <c r="A967" s="97" t="s">
        <v>132</v>
      </c>
      <c r="B967" s="98" t="s">
        <v>69</v>
      </c>
      <c r="C967" s="131"/>
      <c r="D967" s="93"/>
      <c r="E967" s="93"/>
      <c r="F967" s="94"/>
      <c r="G967" s="93"/>
      <c r="H967" s="95"/>
    </row>
    <row r="968" spans="1:8" ht="15" customHeight="1" x14ac:dyDescent="0.2">
      <c r="A968" s="97" t="s">
        <v>133</v>
      </c>
      <c r="B968" s="99" t="s">
        <v>205</v>
      </c>
      <c r="C968" s="99"/>
      <c r="D968" s="93"/>
      <c r="E968" s="93"/>
      <c r="F968" s="94"/>
      <c r="G968" s="93"/>
      <c r="H968" s="95"/>
    </row>
    <row r="969" spans="1:8" ht="15" customHeight="1" x14ac:dyDescent="0.2">
      <c r="A969" s="97" t="s">
        <v>135</v>
      </c>
      <c r="B969" s="98" t="s">
        <v>136</v>
      </c>
      <c r="C969" s="93"/>
      <c r="D969" s="93"/>
      <c r="E969" s="93"/>
      <c r="F969" s="94"/>
      <c r="G969" s="93"/>
      <c r="H969" s="95"/>
    </row>
    <row r="970" spans="1:8" ht="15" customHeight="1" x14ac:dyDescent="0.2">
      <c r="A970" s="97" t="s">
        <v>137</v>
      </c>
      <c r="B970" s="98" t="s">
        <v>189</v>
      </c>
      <c r="C970" s="93"/>
      <c r="D970" s="93"/>
      <c r="E970" s="93"/>
      <c r="F970" s="94"/>
      <c r="G970" s="93"/>
      <c r="H970" s="95"/>
    </row>
    <row r="971" spans="1:8" ht="15" customHeight="1" x14ac:dyDescent="0.2">
      <c r="A971" s="97" t="s">
        <v>139</v>
      </c>
      <c r="B971" s="98" t="s">
        <v>140</v>
      </c>
      <c r="C971" s="93"/>
      <c r="D971" s="93"/>
      <c r="E971" s="95"/>
      <c r="F971" s="94"/>
      <c r="G971" s="93"/>
      <c r="H971" s="95"/>
    </row>
    <row r="972" spans="1:8" ht="25.15" customHeight="1" x14ac:dyDescent="0.2">
      <c r="A972" s="106"/>
      <c r="B972" s="92"/>
      <c r="C972" s="92"/>
      <c r="D972" s="92"/>
      <c r="E972" s="92"/>
      <c r="F972" s="138"/>
      <c r="G972" s="139"/>
      <c r="H972" s="138"/>
    </row>
    <row r="973" spans="1:8" ht="25.15" customHeight="1" x14ac:dyDescent="0.2">
      <c r="A973" s="140" t="s">
        <v>340</v>
      </c>
      <c r="B973" s="92"/>
      <c r="C973" s="92"/>
      <c r="D973" s="92"/>
      <c r="E973" s="92"/>
      <c r="F973" s="138"/>
      <c r="G973" s="139"/>
      <c r="H973" s="138"/>
    </row>
    <row r="974" spans="1:8" ht="25.15" customHeight="1" x14ac:dyDescent="0.2">
      <c r="A974" s="106"/>
      <c r="B974" s="92"/>
      <c r="C974" s="92"/>
      <c r="D974" s="92"/>
      <c r="E974" s="92"/>
      <c r="F974" s="138"/>
      <c r="G974" s="139"/>
      <c r="H974" s="138"/>
    </row>
    <row r="975" spans="1:8" ht="33.75" customHeight="1" x14ac:dyDescent="0.2">
      <c r="A975" s="114" t="s">
        <v>142</v>
      </c>
      <c r="B975" s="115" t="s">
        <v>100</v>
      </c>
      <c r="C975" s="115" t="s">
        <v>143</v>
      </c>
      <c r="D975" s="115" t="s">
        <v>144</v>
      </c>
      <c r="E975" s="115" t="s">
        <v>103</v>
      </c>
      <c r="F975" s="154" t="s">
        <v>145</v>
      </c>
      <c r="G975" s="116" t="s">
        <v>146</v>
      </c>
      <c r="H975" s="117" t="s">
        <v>147</v>
      </c>
    </row>
    <row r="976" spans="1:8" ht="31.5" customHeight="1" x14ac:dyDescent="0.2">
      <c r="A976" s="235">
        <v>23010130</v>
      </c>
      <c r="B976" s="236" t="s">
        <v>352</v>
      </c>
      <c r="C976" s="134">
        <v>0</v>
      </c>
      <c r="D976" s="237">
        <v>0</v>
      </c>
      <c r="E976" s="238">
        <f t="shared" ref="E976:E979" si="98">C976-D976</f>
        <v>0</v>
      </c>
      <c r="F976" s="239">
        <v>0</v>
      </c>
      <c r="G976" s="240">
        <f>61000000-3800000</f>
        <v>57200000</v>
      </c>
      <c r="H976" s="239">
        <f>C976+G976</f>
        <v>57200000</v>
      </c>
    </row>
    <row r="977" spans="1:8" ht="33" customHeight="1" x14ac:dyDescent="0.2">
      <c r="A977" s="235">
        <v>23020103</v>
      </c>
      <c r="B977" s="236" t="s">
        <v>353</v>
      </c>
      <c r="C977" s="134">
        <v>0</v>
      </c>
      <c r="D977" s="237">
        <v>5030000</v>
      </c>
      <c r="E977" s="238">
        <f t="shared" si="98"/>
        <v>-5030000</v>
      </c>
      <c r="F977" s="239">
        <f>G977-D977</f>
        <v>0</v>
      </c>
      <c r="G977" s="240">
        <v>5030000</v>
      </c>
      <c r="H977" s="239">
        <f t="shared" ref="H977:H979" si="99">C977+G977</f>
        <v>5030000</v>
      </c>
    </row>
    <row r="978" spans="1:8" ht="33" customHeight="1" x14ac:dyDescent="0.2">
      <c r="A978" s="235">
        <v>23010147</v>
      </c>
      <c r="B978" s="236" t="s">
        <v>354</v>
      </c>
      <c r="C978" s="134">
        <v>0</v>
      </c>
      <c r="D978" s="237">
        <v>7500000</v>
      </c>
      <c r="E978" s="238">
        <f t="shared" si="98"/>
        <v>-7500000</v>
      </c>
      <c r="F978" s="239">
        <v>0</v>
      </c>
      <c r="G978" s="240">
        <v>7500000</v>
      </c>
      <c r="H978" s="239">
        <f t="shared" si="99"/>
        <v>7500000</v>
      </c>
    </row>
    <row r="979" spans="1:8" ht="25.15" customHeight="1" x14ac:dyDescent="0.2">
      <c r="A979" s="235">
        <v>23030101</v>
      </c>
      <c r="B979" s="236" t="s">
        <v>355</v>
      </c>
      <c r="C979" s="134">
        <v>0</v>
      </c>
      <c r="D979" s="237">
        <v>15000000</v>
      </c>
      <c r="E979" s="238">
        <f t="shared" si="98"/>
        <v>-15000000</v>
      </c>
      <c r="F979" s="239">
        <v>0</v>
      </c>
      <c r="G979" s="240">
        <v>25000000</v>
      </c>
      <c r="H979" s="239">
        <f t="shared" si="99"/>
        <v>25000000</v>
      </c>
    </row>
    <row r="980" spans="1:8" ht="25.15" customHeight="1" x14ac:dyDescent="0.2">
      <c r="A980" s="151"/>
      <c r="B980" s="244" t="s">
        <v>153</v>
      </c>
      <c r="C980" s="245">
        <f t="shared" ref="C980:H980" si="100">SUM(C976:C979)</f>
        <v>0</v>
      </c>
      <c r="D980" s="246">
        <f t="shared" si="100"/>
        <v>27530000</v>
      </c>
      <c r="E980" s="246">
        <f t="shared" si="100"/>
        <v>-27530000</v>
      </c>
      <c r="F980" s="247">
        <f t="shared" si="100"/>
        <v>0</v>
      </c>
      <c r="G980" s="248">
        <f t="shared" si="100"/>
        <v>94730000</v>
      </c>
      <c r="H980" s="247">
        <f t="shared" si="100"/>
        <v>94730000</v>
      </c>
    </row>
    <row r="981" spans="1:8" ht="25.15" customHeight="1" x14ac:dyDescent="0.2">
      <c r="A981" s="163"/>
      <c r="F981" s="164"/>
      <c r="G981" s="101"/>
    </row>
    <row r="982" spans="1:8" ht="28.5" customHeight="1" x14ac:dyDescent="0.2">
      <c r="A982" s="100"/>
      <c r="B982" s="118"/>
      <c r="C982" s="118"/>
      <c r="D982" s="118"/>
      <c r="E982" s="118"/>
      <c r="F982" s="118"/>
      <c r="G982" s="118"/>
    </row>
    <row r="983" spans="1:8" ht="12.75" x14ac:dyDescent="0.2"/>
    <row r="984" spans="1:8" ht="12.75" x14ac:dyDescent="0.2"/>
    <row r="985" spans="1:8" ht="12.75" x14ac:dyDescent="0.2"/>
    <row r="986" spans="1:8" ht="12.75" x14ac:dyDescent="0.2"/>
    <row r="987" spans="1:8" ht="12.75" x14ac:dyDescent="0.2"/>
    <row r="988" spans="1:8" ht="12.75" x14ac:dyDescent="0.2"/>
    <row r="989" spans="1:8" ht="12.75" x14ac:dyDescent="0.2"/>
    <row r="990" spans="1:8" ht="12.75" x14ac:dyDescent="0.2"/>
    <row r="991" spans="1:8" ht="12.75" x14ac:dyDescent="0.2"/>
    <row r="992" spans="1:8" ht="12.75" x14ac:dyDescent="0.2"/>
    <row r="993" spans="1:8" ht="12.75" x14ac:dyDescent="0.2">
      <c r="H993" s="208" t="s">
        <v>356</v>
      </c>
    </row>
    <row r="994" spans="1:8" ht="12.75" x14ac:dyDescent="0.2">
      <c r="A994" s="137" t="s">
        <v>72</v>
      </c>
      <c r="B994" s="92"/>
      <c r="C994" s="92"/>
      <c r="D994" s="92"/>
      <c r="E994" s="92"/>
      <c r="F994" s="93"/>
      <c r="G994" s="94"/>
      <c r="H994" s="134"/>
    </row>
    <row r="995" spans="1:8" ht="12.75" x14ac:dyDescent="0.2">
      <c r="A995" s="97" t="s">
        <v>132</v>
      </c>
      <c r="B995" s="98" t="s">
        <v>71</v>
      </c>
      <c r="C995" s="131"/>
      <c r="D995" s="93"/>
      <c r="E995" s="93"/>
      <c r="F995" s="94"/>
      <c r="G995" s="93"/>
      <c r="H995" s="95"/>
    </row>
    <row r="996" spans="1:8" ht="12.75" x14ac:dyDescent="0.2">
      <c r="A996" s="97" t="s">
        <v>133</v>
      </c>
      <c r="B996" s="99" t="s">
        <v>357</v>
      </c>
      <c r="C996" s="99"/>
      <c r="D996" s="93"/>
      <c r="E996" s="93"/>
      <c r="F996" s="94"/>
      <c r="G996" s="93"/>
      <c r="H996" s="95"/>
    </row>
    <row r="997" spans="1:8" ht="12.75" x14ac:dyDescent="0.2">
      <c r="A997" s="97" t="s">
        <v>135</v>
      </c>
      <c r="B997" s="98" t="s">
        <v>136</v>
      </c>
      <c r="C997" s="93"/>
      <c r="D997" s="93"/>
      <c r="E997" s="93"/>
      <c r="F997" s="94"/>
      <c r="G997" s="93"/>
      <c r="H997" s="95"/>
    </row>
    <row r="998" spans="1:8" ht="12.75" x14ac:dyDescent="0.2">
      <c r="A998" s="97" t="s">
        <v>137</v>
      </c>
      <c r="B998" s="98" t="s">
        <v>138</v>
      </c>
      <c r="C998" s="93"/>
      <c r="D998" s="93"/>
      <c r="E998" s="93"/>
      <c r="F998" s="94"/>
      <c r="G998" s="93"/>
      <c r="H998" s="95"/>
    </row>
    <row r="999" spans="1:8" ht="12.75" x14ac:dyDescent="0.2">
      <c r="A999" s="97" t="s">
        <v>139</v>
      </c>
      <c r="B999" s="98" t="s">
        <v>140</v>
      </c>
      <c r="C999" s="93"/>
      <c r="D999" s="93"/>
      <c r="E999" s="95"/>
      <c r="F999" s="94"/>
      <c r="G999" s="93"/>
      <c r="H999" s="95"/>
    </row>
    <row r="1000" spans="1:8" ht="12.75" x14ac:dyDescent="0.2">
      <c r="A1000" s="106"/>
      <c r="B1000" s="92"/>
      <c r="C1000" s="92"/>
      <c r="D1000" s="92"/>
      <c r="E1000" s="92"/>
      <c r="F1000" s="138"/>
      <c r="G1000" s="139"/>
      <c r="H1000" s="138"/>
    </row>
    <row r="1001" spans="1:8" ht="25.15" customHeight="1" x14ac:dyDescent="0.2">
      <c r="A1001" s="140" t="s">
        <v>328</v>
      </c>
      <c r="B1001" s="92"/>
      <c r="C1001" s="92"/>
      <c r="D1001" s="92"/>
      <c r="E1001" s="92"/>
      <c r="F1001" s="138"/>
      <c r="G1001" s="139"/>
      <c r="H1001" s="138"/>
    </row>
    <row r="1002" spans="1:8" ht="12.75" customHeight="1" x14ac:dyDescent="0.2">
      <c r="A1002" s="106"/>
      <c r="B1002" s="92"/>
      <c r="C1002" s="92"/>
      <c r="D1002" s="92"/>
      <c r="E1002" s="92"/>
      <c r="F1002" s="138"/>
      <c r="G1002" s="139"/>
      <c r="H1002" s="138"/>
    </row>
    <row r="1003" spans="1:8" ht="39.75" customHeight="1" x14ac:dyDescent="0.2">
      <c r="A1003" s="114" t="s">
        <v>142</v>
      </c>
      <c r="B1003" s="115" t="s">
        <v>100</v>
      </c>
      <c r="C1003" s="115" t="s">
        <v>143</v>
      </c>
      <c r="D1003" s="115" t="s">
        <v>144</v>
      </c>
      <c r="E1003" s="115" t="s">
        <v>103</v>
      </c>
      <c r="F1003" s="154" t="s">
        <v>145</v>
      </c>
      <c r="G1003" s="116" t="s">
        <v>146</v>
      </c>
      <c r="H1003" s="117" t="s">
        <v>147</v>
      </c>
    </row>
    <row r="1004" spans="1:8" ht="20.100000000000001" customHeight="1" x14ac:dyDescent="0.2">
      <c r="A1004" s="235">
        <v>22020205</v>
      </c>
      <c r="B1004" s="236" t="s">
        <v>260</v>
      </c>
      <c r="C1004" s="134">
        <v>50000</v>
      </c>
      <c r="D1004" s="237">
        <v>113000</v>
      </c>
      <c r="E1004" s="238">
        <f t="shared" ref="E1004:E1013" si="101">C1004-D1004</f>
        <v>-63000</v>
      </c>
      <c r="F1004" s="239">
        <v>170000</v>
      </c>
      <c r="G1004" s="240">
        <v>0</v>
      </c>
      <c r="H1004" s="239">
        <f>C1004+F1004</f>
        <v>220000</v>
      </c>
    </row>
    <row r="1005" spans="1:8" ht="24" customHeight="1" x14ac:dyDescent="0.2">
      <c r="A1005" s="235">
        <v>22020402</v>
      </c>
      <c r="B1005" s="236" t="s">
        <v>358</v>
      </c>
      <c r="C1005" s="134">
        <v>800000</v>
      </c>
      <c r="D1005" s="237">
        <v>600000</v>
      </c>
      <c r="E1005" s="238">
        <f t="shared" si="101"/>
        <v>200000</v>
      </c>
      <c r="F1005" s="239">
        <v>400000</v>
      </c>
      <c r="G1005" s="240">
        <v>0</v>
      </c>
      <c r="H1005" s="239">
        <f>C1005+F1005</f>
        <v>1200000</v>
      </c>
    </row>
    <row r="1006" spans="1:8" ht="20.100000000000001" customHeight="1" x14ac:dyDescent="0.2">
      <c r="A1006" s="235">
        <v>22020404</v>
      </c>
      <c r="B1006" s="236" t="s">
        <v>297</v>
      </c>
      <c r="C1006" s="134">
        <v>800000</v>
      </c>
      <c r="D1006" s="237">
        <v>600000</v>
      </c>
      <c r="E1006" s="238">
        <f t="shared" si="101"/>
        <v>200000</v>
      </c>
      <c r="F1006" s="239">
        <v>400000</v>
      </c>
      <c r="G1006" s="240">
        <v>0</v>
      </c>
      <c r="H1006" s="239">
        <f>C1006+F1006</f>
        <v>1200000</v>
      </c>
    </row>
    <row r="1007" spans="1:8" ht="20.100000000000001" customHeight="1" x14ac:dyDescent="0.2">
      <c r="A1007" s="235">
        <v>22020405</v>
      </c>
      <c r="B1007" s="236" t="s">
        <v>177</v>
      </c>
      <c r="C1007" s="134">
        <v>2000000</v>
      </c>
      <c r="D1007" s="237">
        <v>1500000</v>
      </c>
      <c r="E1007" s="238">
        <f t="shared" si="101"/>
        <v>500000</v>
      </c>
      <c r="F1007" s="239">
        <v>1000000</v>
      </c>
      <c r="G1007" s="240">
        <v>0</v>
      </c>
      <c r="H1007" s="239">
        <f>C1007+F1007</f>
        <v>3000000</v>
      </c>
    </row>
    <row r="1008" spans="1:8" ht="20.100000000000001" customHeight="1" x14ac:dyDescent="0.2">
      <c r="A1008" s="235">
        <v>22020801</v>
      </c>
      <c r="B1008" s="236" t="s">
        <v>214</v>
      </c>
      <c r="C1008" s="134">
        <v>1500000</v>
      </c>
      <c r="D1008" s="237">
        <v>1000000</v>
      </c>
      <c r="E1008" s="238">
        <f t="shared" si="101"/>
        <v>500000</v>
      </c>
      <c r="F1008" s="239">
        <v>500000</v>
      </c>
      <c r="G1008" s="240">
        <v>0</v>
      </c>
      <c r="H1008" s="239">
        <f t="shared" ref="H1008:H1013" si="102">C1008+F1008</f>
        <v>2000000</v>
      </c>
    </row>
    <row r="1009" spans="1:8" ht="20.100000000000001" customHeight="1" x14ac:dyDescent="0.2">
      <c r="A1009" s="235">
        <v>22020901</v>
      </c>
      <c r="B1009" s="236" t="s">
        <v>359</v>
      </c>
      <c r="C1009" s="134">
        <v>30000</v>
      </c>
      <c r="D1009" s="237">
        <v>37000</v>
      </c>
      <c r="E1009" s="238">
        <f t="shared" si="101"/>
        <v>-7000</v>
      </c>
      <c r="F1009" s="239">
        <v>50000</v>
      </c>
      <c r="G1009" s="240">
        <v>0</v>
      </c>
      <c r="H1009" s="239">
        <f t="shared" si="102"/>
        <v>80000</v>
      </c>
    </row>
    <row r="1010" spans="1:8" ht="20.100000000000001" customHeight="1" x14ac:dyDescent="0.2">
      <c r="A1010" s="235">
        <v>22021003</v>
      </c>
      <c r="B1010" s="236" t="s">
        <v>360</v>
      </c>
      <c r="C1010" s="134">
        <v>200000</v>
      </c>
      <c r="D1010" s="237">
        <v>250000</v>
      </c>
      <c r="E1010" s="238">
        <f t="shared" si="101"/>
        <v>-50000</v>
      </c>
      <c r="F1010" s="239">
        <v>300000</v>
      </c>
      <c r="G1010" s="240">
        <v>0</v>
      </c>
      <c r="H1010" s="239">
        <f t="shared" si="102"/>
        <v>500000</v>
      </c>
    </row>
    <row r="1011" spans="1:8" ht="20.100000000000001" customHeight="1" x14ac:dyDescent="0.2">
      <c r="A1011" s="235">
        <v>22021009</v>
      </c>
      <c r="B1011" s="236" t="s">
        <v>361</v>
      </c>
      <c r="C1011" s="134">
        <v>10000000</v>
      </c>
      <c r="D1011" s="237">
        <v>30000000</v>
      </c>
      <c r="E1011" s="238">
        <f t="shared" si="101"/>
        <v>-20000000</v>
      </c>
      <c r="F1011" s="239">
        <v>20000000</v>
      </c>
      <c r="G1011" s="240">
        <v>0</v>
      </c>
      <c r="H1011" s="239">
        <f t="shared" si="102"/>
        <v>30000000</v>
      </c>
    </row>
    <row r="1012" spans="1:8" ht="20.100000000000001" customHeight="1" x14ac:dyDescent="0.2">
      <c r="A1012" s="235">
        <v>22021009</v>
      </c>
      <c r="B1012" s="236" t="s">
        <v>362</v>
      </c>
      <c r="C1012" s="134">
        <v>0</v>
      </c>
      <c r="D1012" s="237">
        <v>40000000</v>
      </c>
      <c r="E1012" s="238">
        <f t="shared" si="101"/>
        <v>-40000000</v>
      </c>
      <c r="F1012" s="239">
        <v>40000000</v>
      </c>
      <c r="G1012" s="240">
        <v>0</v>
      </c>
      <c r="H1012" s="239">
        <f t="shared" si="102"/>
        <v>40000000</v>
      </c>
    </row>
    <row r="1013" spans="1:8" ht="20.100000000000001" customHeight="1" x14ac:dyDescent="0.2">
      <c r="A1013" s="235">
        <v>22021119</v>
      </c>
      <c r="B1013" s="236" t="s">
        <v>363</v>
      </c>
      <c r="C1013" s="134">
        <v>1000000</v>
      </c>
      <c r="D1013" s="237">
        <v>859000</v>
      </c>
      <c r="E1013" s="238">
        <f t="shared" si="101"/>
        <v>141000</v>
      </c>
      <c r="F1013" s="239">
        <v>1000000</v>
      </c>
      <c r="G1013" s="240">
        <v>0</v>
      </c>
      <c r="H1013" s="239">
        <f t="shared" si="102"/>
        <v>2000000</v>
      </c>
    </row>
    <row r="1014" spans="1:8" ht="20.100000000000001" customHeight="1" x14ac:dyDescent="0.2">
      <c r="A1014" s="151"/>
      <c r="B1014" s="244" t="s">
        <v>153</v>
      </c>
      <c r="C1014" s="245">
        <f t="shared" ref="C1014:H1014" si="103">SUM(C1004:C1013)</f>
        <v>16380000</v>
      </c>
      <c r="D1014" s="246">
        <f t="shared" si="103"/>
        <v>74959000</v>
      </c>
      <c r="E1014" s="246">
        <f t="shared" si="103"/>
        <v>-58579000</v>
      </c>
      <c r="F1014" s="247">
        <f t="shared" si="103"/>
        <v>63820000</v>
      </c>
      <c r="G1014" s="248">
        <f t="shared" si="103"/>
        <v>0</v>
      </c>
      <c r="H1014" s="247">
        <f t="shared" si="103"/>
        <v>80200000</v>
      </c>
    </row>
    <row r="1015" spans="1:8" ht="25.15" customHeight="1" x14ac:dyDescent="0.2">
      <c r="A1015" s="163" t="s">
        <v>154</v>
      </c>
      <c r="F1015" s="164"/>
      <c r="G1015" s="101"/>
    </row>
    <row r="1016" spans="1:8" ht="25.15" customHeight="1" x14ac:dyDescent="0.2">
      <c r="A1016" s="100" t="s">
        <v>155</v>
      </c>
      <c r="B1016" s="136" t="s">
        <v>364</v>
      </c>
      <c r="C1016" s="136"/>
      <c r="D1016" s="136"/>
      <c r="E1016" s="136"/>
      <c r="F1016" s="136"/>
      <c r="G1016" s="136"/>
    </row>
    <row r="1017" spans="1:8" ht="15" customHeight="1" x14ac:dyDescent="0.2">
      <c r="A1017" s="100"/>
      <c r="B1017" s="220"/>
      <c r="C1017" s="220"/>
      <c r="D1017" s="220"/>
      <c r="E1017" s="220"/>
      <c r="F1017" s="220"/>
      <c r="G1017" s="220"/>
      <c r="H1017" s="208"/>
    </row>
    <row r="1018" spans="1:8" ht="15" customHeight="1" x14ac:dyDescent="0.2">
      <c r="A1018" s="100"/>
      <c r="B1018" s="220"/>
      <c r="C1018" s="220"/>
      <c r="D1018" s="220"/>
      <c r="E1018" s="220"/>
      <c r="F1018" s="220"/>
      <c r="G1018" s="220"/>
      <c r="H1018" s="208"/>
    </row>
    <row r="1019" spans="1:8" ht="15" customHeight="1" x14ac:dyDescent="0.2">
      <c r="A1019" s="100"/>
      <c r="B1019" s="220"/>
      <c r="C1019" s="220"/>
      <c r="D1019" s="220"/>
      <c r="E1019" s="220"/>
      <c r="F1019" s="220"/>
      <c r="G1019" s="220"/>
      <c r="H1019" s="208"/>
    </row>
    <row r="1020" spans="1:8" ht="15" customHeight="1" x14ac:dyDescent="0.2">
      <c r="A1020" s="100"/>
      <c r="B1020" s="220"/>
      <c r="C1020" s="220"/>
      <c r="D1020" s="220"/>
      <c r="E1020" s="220"/>
      <c r="F1020" s="220"/>
      <c r="G1020" s="220"/>
      <c r="H1020" s="208"/>
    </row>
    <row r="1021" spans="1:8" ht="15" customHeight="1" x14ac:dyDescent="0.2">
      <c r="A1021" s="100"/>
      <c r="B1021" s="220"/>
      <c r="C1021" s="220"/>
      <c r="D1021" s="220"/>
      <c r="E1021" s="220"/>
      <c r="F1021" s="220"/>
      <c r="G1021" s="220"/>
      <c r="H1021" s="208"/>
    </row>
    <row r="1022" spans="1:8" ht="15" customHeight="1" x14ac:dyDescent="0.2">
      <c r="A1022" s="100"/>
      <c r="B1022" s="220"/>
      <c r="C1022" s="220"/>
      <c r="D1022" s="220"/>
      <c r="E1022" s="220"/>
      <c r="F1022" s="220"/>
      <c r="G1022" s="220"/>
      <c r="H1022" s="208"/>
    </row>
    <row r="1023" spans="1:8" ht="15" customHeight="1" x14ac:dyDescent="0.2">
      <c r="A1023" s="100"/>
      <c r="B1023" s="220"/>
      <c r="C1023" s="220"/>
      <c r="D1023" s="220"/>
      <c r="E1023" s="220"/>
      <c r="F1023" s="220"/>
      <c r="G1023" s="220"/>
      <c r="H1023" s="208" t="s">
        <v>365</v>
      </c>
    </row>
    <row r="1024" spans="1:8" ht="15" customHeight="1" x14ac:dyDescent="0.2">
      <c r="A1024" s="137" t="s">
        <v>74</v>
      </c>
      <c r="B1024" s="92"/>
      <c r="C1024" s="92"/>
      <c r="D1024" s="92"/>
      <c r="E1024" s="92"/>
      <c r="F1024" s="93"/>
      <c r="G1024" s="94"/>
      <c r="H1024" s="134"/>
    </row>
    <row r="1025" spans="1:8" ht="15" customHeight="1" x14ac:dyDescent="0.2">
      <c r="A1025" s="97" t="s">
        <v>132</v>
      </c>
      <c r="B1025" s="98" t="s">
        <v>73</v>
      </c>
      <c r="C1025" s="131"/>
      <c r="D1025" s="93"/>
      <c r="E1025" s="93"/>
      <c r="F1025" s="94"/>
      <c r="G1025" s="93"/>
      <c r="H1025" s="95"/>
    </row>
    <row r="1026" spans="1:8" ht="15" customHeight="1" x14ac:dyDescent="0.2">
      <c r="A1026" s="97" t="s">
        <v>133</v>
      </c>
      <c r="B1026" s="99" t="s">
        <v>366</v>
      </c>
      <c r="C1026" s="99"/>
      <c r="D1026" s="93"/>
      <c r="E1026" s="93"/>
      <c r="F1026" s="94"/>
      <c r="G1026" s="93"/>
      <c r="H1026" s="95"/>
    </row>
    <row r="1027" spans="1:8" ht="15" customHeight="1" x14ac:dyDescent="0.2">
      <c r="A1027" s="97" t="s">
        <v>135</v>
      </c>
      <c r="B1027" s="98" t="s">
        <v>136</v>
      </c>
      <c r="C1027" s="93"/>
      <c r="D1027" s="93"/>
      <c r="E1027" s="93"/>
      <c r="F1027" s="94"/>
      <c r="G1027" s="93"/>
      <c r="H1027" s="95"/>
    </row>
    <row r="1028" spans="1:8" ht="15" customHeight="1" x14ac:dyDescent="0.2">
      <c r="A1028" s="97" t="s">
        <v>137</v>
      </c>
      <c r="B1028" s="98" t="s">
        <v>138</v>
      </c>
      <c r="C1028" s="93"/>
      <c r="D1028" s="93"/>
      <c r="E1028" s="93"/>
      <c r="F1028" s="94"/>
      <c r="G1028" s="93"/>
      <c r="H1028" s="95"/>
    </row>
    <row r="1029" spans="1:8" ht="15" customHeight="1" x14ac:dyDescent="0.2">
      <c r="A1029" s="97" t="s">
        <v>139</v>
      </c>
      <c r="B1029" s="98" t="s">
        <v>140</v>
      </c>
      <c r="C1029" s="93"/>
      <c r="D1029" s="93"/>
      <c r="E1029" s="95"/>
      <c r="F1029" s="94"/>
      <c r="G1029" s="93"/>
      <c r="H1029" s="95"/>
    </row>
    <row r="1030" spans="1:8" ht="15" customHeight="1" x14ac:dyDescent="0.2">
      <c r="A1030" s="106"/>
      <c r="B1030" s="92"/>
      <c r="C1030" s="92"/>
      <c r="D1030" s="92"/>
      <c r="E1030" s="92"/>
      <c r="F1030" s="138"/>
      <c r="G1030" s="139"/>
      <c r="H1030" s="138"/>
    </row>
    <row r="1031" spans="1:8" ht="25.15" customHeight="1" x14ac:dyDescent="0.2">
      <c r="A1031" s="140" t="s">
        <v>328</v>
      </c>
      <c r="B1031" s="92"/>
      <c r="C1031" s="92"/>
      <c r="D1031" s="92"/>
      <c r="E1031" s="92"/>
      <c r="F1031" s="138"/>
      <c r="G1031" s="139"/>
      <c r="H1031" s="138"/>
    </row>
    <row r="1032" spans="1:8" ht="25.15" customHeight="1" x14ac:dyDescent="0.2">
      <c r="A1032" s="106"/>
      <c r="B1032" s="92"/>
      <c r="C1032" s="92"/>
      <c r="D1032" s="92"/>
      <c r="E1032" s="92"/>
      <c r="F1032" s="138"/>
      <c r="G1032" s="139"/>
      <c r="H1032" s="138"/>
    </row>
    <row r="1033" spans="1:8" ht="36.75" customHeight="1" x14ac:dyDescent="0.2">
      <c r="A1033" s="114" t="s">
        <v>142</v>
      </c>
      <c r="B1033" s="115" t="s">
        <v>100</v>
      </c>
      <c r="C1033" s="115" t="s">
        <v>143</v>
      </c>
      <c r="D1033" s="115" t="s">
        <v>144</v>
      </c>
      <c r="E1033" s="115" t="s">
        <v>103</v>
      </c>
      <c r="F1033" s="154" t="s">
        <v>145</v>
      </c>
      <c r="G1033" s="116" t="s">
        <v>146</v>
      </c>
      <c r="H1033" s="117" t="s">
        <v>147</v>
      </c>
    </row>
    <row r="1034" spans="1:8" ht="24" customHeight="1" x14ac:dyDescent="0.2">
      <c r="A1034" s="235">
        <v>22020305</v>
      </c>
      <c r="B1034" s="236" t="s">
        <v>367</v>
      </c>
      <c r="C1034" s="134">
        <v>3500000</v>
      </c>
      <c r="D1034" s="237">
        <v>6000000</v>
      </c>
      <c r="E1034" s="238">
        <f>C1034-D1034</f>
        <v>-2500000</v>
      </c>
      <c r="F1034" s="239">
        <v>0</v>
      </c>
      <c r="G1034" s="240">
        <v>5000000</v>
      </c>
      <c r="H1034" s="239">
        <f>C1034+G1034</f>
        <v>8500000</v>
      </c>
    </row>
    <row r="1035" spans="1:8" ht="15" customHeight="1" x14ac:dyDescent="0.2">
      <c r="A1035" s="235">
        <v>22020405</v>
      </c>
      <c r="B1035" s="236" t="s">
        <v>330</v>
      </c>
      <c r="C1035" s="134">
        <v>200000</v>
      </c>
      <c r="D1035" s="237">
        <v>108000</v>
      </c>
      <c r="E1035" s="238">
        <f>C1035-D1035</f>
        <v>92000</v>
      </c>
      <c r="F1035" s="239">
        <v>50000</v>
      </c>
      <c r="G1035" s="240">
        <v>0</v>
      </c>
      <c r="H1035" s="239">
        <f>C1035+F1035</f>
        <v>250000</v>
      </c>
    </row>
    <row r="1036" spans="1:8" ht="15" customHeight="1" x14ac:dyDescent="0.2">
      <c r="A1036" s="235">
        <v>22020605</v>
      </c>
      <c r="B1036" s="236" t="s">
        <v>254</v>
      </c>
      <c r="C1036" s="134">
        <v>50000</v>
      </c>
      <c r="D1036" s="237">
        <v>35000</v>
      </c>
      <c r="E1036" s="238">
        <f t="shared" ref="E1036:E1037" si="104">C1036-D1036</f>
        <v>15000</v>
      </c>
      <c r="F1036" s="239">
        <v>25000</v>
      </c>
      <c r="G1036" s="240">
        <v>0</v>
      </c>
      <c r="H1036" s="239">
        <f>C1036+F1036</f>
        <v>75000</v>
      </c>
    </row>
    <row r="1037" spans="1:8" ht="15" customHeight="1" x14ac:dyDescent="0.2">
      <c r="A1037" s="235">
        <v>22021001</v>
      </c>
      <c r="B1037" s="236" t="s">
        <v>152</v>
      </c>
      <c r="C1037" s="134">
        <v>400000</v>
      </c>
      <c r="D1037" s="237">
        <v>343700</v>
      </c>
      <c r="E1037" s="238">
        <f t="shared" si="104"/>
        <v>56300</v>
      </c>
      <c r="F1037" s="239">
        <v>300000</v>
      </c>
      <c r="G1037" s="240"/>
      <c r="H1037" s="239">
        <f t="shared" ref="H1037" si="105">C1037+F1037</f>
        <v>700000</v>
      </c>
    </row>
    <row r="1038" spans="1:8" ht="17.25" customHeight="1" x14ac:dyDescent="0.2">
      <c r="A1038" s="151"/>
      <c r="B1038" s="244" t="s">
        <v>153</v>
      </c>
      <c r="C1038" s="245">
        <f>SUM(C1034:C1037)</f>
        <v>4150000</v>
      </c>
      <c r="D1038" s="246">
        <f t="shared" ref="D1038:H1038" si="106">SUM(D1034:D1037)</f>
        <v>6486700</v>
      </c>
      <c r="E1038" s="246">
        <f t="shared" si="106"/>
        <v>-2336700</v>
      </c>
      <c r="F1038" s="245">
        <f t="shared" si="106"/>
        <v>375000</v>
      </c>
      <c r="G1038" s="246">
        <f t="shared" si="106"/>
        <v>5000000</v>
      </c>
      <c r="H1038" s="246">
        <f t="shared" si="106"/>
        <v>9525000</v>
      </c>
    </row>
    <row r="1039" spans="1:8" ht="25.15" customHeight="1" x14ac:dyDescent="0.2">
      <c r="A1039" s="163" t="s">
        <v>154</v>
      </c>
      <c r="F1039" s="164"/>
      <c r="G1039" s="101"/>
    </row>
    <row r="1040" spans="1:8" ht="33.75" customHeight="1" x14ac:dyDescent="0.2">
      <c r="A1040" s="100" t="s">
        <v>155</v>
      </c>
      <c r="B1040" s="136" t="s">
        <v>368</v>
      </c>
      <c r="C1040" s="136"/>
      <c r="D1040" s="136"/>
      <c r="E1040" s="136"/>
      <c r="F1040" s="136"/>
      <c r="G1040" s="136"/>
    </row>
    <row r="1041" spans="1:8" ht="12.75" x14ac:dyDescent="0.2">
      <c r="B1041" s="220"/>
      <c r="C1041" s="220"/>
      <c r="D1041" s="220"/>
      <c r="E1041" s="220"/>
      <c r="F1041" s="220"/>
      <c r="G1041" s="220"/>
    </row>
    <row r="1042" spans="1:8" ht="12.75" x14ac:dyDescent="0.2">
      <c r="A1042" s="137" t="s">
        <v>74</v>
      </c>
      <c r="B1042" s="92"/>
      <c r="C1042" s="92"/>
      <c r="D1042" s="92"/>
      <c r="E1042" s="92"/>
      <c r="F1042" s="93"/>
      <c r="G1042" s="94"/>
      <c r="H1042" s="134"/>
    </row>
    <row r="1043" spans="1:8" ht="12.75" x14ac:dyDescent="0.2">
      <c r="A1043" s="97" t="s">
        <v>132</v>
      </c>
      <c r="B1043" s="98" t="s">
        <v>73</v>
      </c>
      <c r="C1043" s="131"/>
      <c r="D1043" s="93"/>
      <c r="E1043" s="93"/>
      <c r="F1043" s="94"/>
      <c r="G1043" s="93"/>
      <c r="H1043" s="95"/>
    </row>
    <row r="1044" spans="1:8" ht="12.75" x14ac:dyDescent="0.2">
      <c r="A1044" s="97" t="s">
        <v>133</v>
      </c>
      <c r="B1044" s="99" t="s">
        <v>366</v>
      </c>
      <c r="C1044" s="99"/>
      <c r="D1044" s="93"/>
      <c r="E1044" s="93"/>
      <c r="F1044" s="94"/>
      <c r="G1044" s="93"/>
      <c r="H1044" s="95"/>
    </row>
    <row r="1045" spans="1:8" ht="12.75" x14ac:dyDescent="0.2">
      <c r="A1045" s="97" t="s">
        <v>135</v>
      </c>
      <c r="B1045" s="98" t="s">
        <v>136</v>
      </c>
      <c r="C1045" s="93"/>
      <c r="D1045" s="93"/>
      <c r="E1045" s="93"/>
      <c r="F1045" s="94"/>
      <c r="G1045" s="93"/>
      <c r="H1045" s="95"/>
    </row>
    <row r="1046" spans="1:8" ht="12.75" x14ac:dyDescent="0.2">
      <c r="A1046" s="97" t="s">
        <v>137</v>
      </c>
      <c r="B1046" s="98" t="s">
        <v>170</v>
      </c>
      <c r="C1046" s="93"/>
      <c r="D1046" s="93"/>
      <c r="E1046" s="93"/>
      <c r="F1046" s="94"/>
      <c r="G1046" s="93"/>
      <c r="H1046" s="95"/>
    </row>
    <row r="1047" spans="1:8" ht="12.75" x14ac:dyDescent="0.2">
      <c r="A1047" s="97" t="s">
        <v>139</v>
      </c>
      <c r="B1047" s="98" t="s">
        <v>140</v>
      </c>
      <c r="C1047" s="93"/>
      <c r="D1047" s="93"/>
      <c r="E1047" s="95"/>
      <c r="F1047" s="94"/>
      <c r="G1047" s="93"/>
      <c r="H1047" s="95"/>
    </row>
    <row r="1048" spans="1:8" ht="12.75" x14ac:dyDescent="0.2">
      <c r="A1048" s="106"/>
      <c r="B1048" s="92"/>
      <c r="C1048" s="92"/>
      <c r="D1048" s="92"/>
      <c r="E1048" s="92"/>
      <c r="F1048" s="138"/>
      <c r="G1048" s="139"/>
      <c r="H1048" s="138"/>
    </row>
    <row r="1049" spans="1:8" ht="12.75" x14ac:dyDescent="0.2">
      <c r="A1049" s="140" t="s">
        <v>340</v>
      </c>
      <c r="B1049" s="92"/>
      <c r="C1049" s="92"/>
      <c r="D1049" s="92"/>
      <c r="E1049" s="92"/>
      <c r="F1049" s="138"/>
      <c r="G1049" s="139"/>
      <c r="H1049" s="138"/>
    </row>
    <row r="1050" spans="1:8" ht="38.25" x14ac:dyDescent="0.2">
      <c r="A1050" s="114" t="s">
        <v>142</v>
      </c>
      <c r="B1050" s="115" t="s">
        <v>100</v>
      </c>
      <c r="C1050" s="115" t="s">
        <v>143</v>
      </c>
      <c r="D1050" s="115" t="s">
        <v>144</v>
      </c>
      <c r="E1050" s="115" t="s">
        <v>103</v>
      </c>
      <c r="F1050" s="154" t="s">
        <v>145</v>
      </c>
      <c r="G1050" s="116" t="s">
        <v>146</v>
      </c>
      <c r="H1050" s="117" t="s">
        <v>147</v>
      </c>
    </row>
    <row r="1051" spans="1:8" ht="12.75" x14ac:dyDescent="0.2">
      <c r="A1051" s="235">
        <v>23010113</v>
      </c>
      <c r="B1051" s="236" t="s">
        <v>369</v>
      </c>
      <c r="C1051" s="134">
        <v>0</v>
      </c>
      <c r="D1051" s="237">
        <v>0</v>
      </c>
      <c r="E1051" s="238">
        <f>C1051-D1051</f>
        <v>0</v>
      </c>
      <c r="F1051" s="239">
        <v>0</v>
      </c>
      <c r="G1051" s="239">
        <v>1500000</v>
      </c>
      <c r="H1051" s="239">
        <f>C1051+G1051</f>
        <v>1500000</v>
      </c>
    </row>
    <row r="1052" spans="1:8" ht="12.75" x14ac:dyDescent="0.2">
      <c r="A1052" s="235">
        <v>23010114</v>
      </c>
      <c r="B1052" s="236" t="s">
        <v>370</v>
      </c>
      <c r="C1052" s="134">
        <v>0</v>
      </c>
      <c r="D1052" s="237">
        <v>0</v>
      </c>
      <c r="E1052" s="238">
        <f t="shared" ref="E1052" si="107">C1052-D1052</f>
        <v>0</v>
      </c>
      <c r="F1052" s="239">
        <v>0</v>
      </c>
      <c r="G1052" s="239">
        <v>500000</v>
      </c>
      <c r="H1052" s="239">
        <f>C1052+G1052</f>
        <v>500000</v>
      </c>
    </row>
    <row r="1053" spans="1:8" ht="12.75" x14ac:dyDescent="0.2">
      <c r="A1053" s="151"/>
      <c r="B1053" s="244" t="s">
        <v>153</v>
      </c>
      <c r="C1053" s="245">
        <f t="shared" ref="C1053:H1053" si="108">SUM(C1051:C1052)</f>
        <v>0</v>
      </c>
      <c r="D1053" s="246">
        <f t="shared" si="108"/>
        <v>0</v>
      </c>
      <c r="E1053" s="246">
        <f t="shared" si="108"/>
        <v>0</v>
      </c>
      <c r="F1053" s="245">
        <f t="shared" si="108"/>
        <v>0</v>
      </c>
      <c r="G1053" s="246">
        <f t="shared" si="108"/>
        <v>2000000</v>
      </c>
      <c r="H1053" s="246">
        <f t="shared" si="108"/>
        <v>2000000</v>
      </c>
    </row>
    <row r="1054" spans="1:8" ht="12.75" x14ac:dyDescent="0.2">
      <c r="B1054" s="220"/>
      <c r="C1054" s="220"/>
      <c r="D1054" s="220"/>
      <c r="E1054" s="220"/>
      <c r="F1054" s="220"/>
      <c r="G1054" s="220"/>
    </row>
    <row r="1055" spans="1:8" ht="12.75" x14ac:dyDescent="0.2">
      <c r="B1055" s="220"/>
      <c r="C1055" s="220"/>
      <c r="D1055" s="220"/>
      <c r="E1055" s="220"/>
      <c r="F1055" s="220"/>
      <c r="G1055" s="220"/>
      <c r="H1055" s="208" t="s">
        <v>371</v>
      </c>
    </row>
    <row r="1056" spans="1:8" ht="12.75" x14ac:dyDescent="0.2">
      <c r="A1056" s="137" t="s">
        <v>75</v>
      </c>
      <c r="B1056" s="92"/>
      <c r="C1056" s="92"/>
      <c r="D1056" s="92"/>
      <c r="E1056" s="92"/>
      <c r="F1056" s="93"/>
      <c r="G1056" s="94"/>
      <c r="H1056" s="134"/>
    </row>
    <row r="1057" spans="1:8" ht="12.75" x14ac:dyDescent="0.2">
      <c r="A1057" s="97" t="s">
        <v>132</v>
      </c>
      <c r="B1057" s="98" t="s">
        <v>73</v>
      </c>
      <c r="C1057" s="131"/>
      <c r="D1057" s="93"/>
      <c r="E1057" s="93"/>
      <c r="F1057" s="94"/>
      <c r="G1057" s="93"/>
      <c r="H1057" s="95"/>
    </row>
    <row r="1058" spans="1:8" ht="12.75" x14ac:dyDescent="0.2">
      <c r="A1058" s="97" t="s">
        <v>133</v>
      </c>
      <c r="B1058" s="99" t="s">
        <v>366</v>
      </c>
      <c r="C1058" s="99"/>
      <c r="D1058" s="93"/>
      <c r="E1058" s="93"/>
      <c r="F1058" s="94"/>
      <c r="G1058" s="93"/>
      <c r="H1058" s="95"/>
    </row>
    <row r="1059" spans="1:8" ht="12.75" x14ac:dyDescent="0.2">
      <c r="A1059" s="97" t="s">
        <v>135</v>
      </c>
      <c r="B1059" s="98" t="s">
        <v>136</v>
      </c>
      <c r="C1059" s="93"/>
      <c r="D1059" s="93"/>
      <c r="E1059" s="93"/>
      <c r="F1059" s="94"/>
      <c r="G1059" s="93"/>
      <c r="H1059" s="95"/>
    </row>
    <row r="1060" spans="1:8" ht="12.75" x14ac:dyDescent="0.2">
      <c r="A1060" s="97" t="s">
        <v>137</v>
      </c>
      <c r="B1060" s="98" t="s">
        <v>138</v>
      </c>
      <c r="C1060" s="93"/>
      <c r="D1060" s="93"/>
      <c r="E1060" s="93"/>
      <c r="F1060" s="94"/>
      <c r="G1060" s="93"/>
      <c r="H1060" s="95"/>
    </row>
    <row r="1061" spans="1:8" ht="12.75" x14ac:dyDescent="0.2">
      <c r="A1061" s="97" t="s">
        <v>139</v>
      </c>
      <c r="B1061" s="98" t="s">
        <v>140</v>
      </c>
      <c r="C1061" s="93"/>
      <c r="D1061" s="93"/>
      <c r="E1061" s="95"/>
      <c r="F1061" s="94"/>
      <c r="G1061" s="93"/>
      <c r="H1061" s="95"/>
    </row>
    <row r="1062" spans="1:8" ht="12.75" x14ac:dyDescent="0.2">
      <c r="A1062" s="106"/>
      <c r="B1062" s="92"/>
      <c r="C1062" s="92"/>
      <c r="D1062" s="92"/>
      <c r="E1062" s="92"/>
      <c r="F1062" s="138"/>
      <c r="G1062" s="139"/>
      <c r="H1062" s="138"/>
    </row>
    <row r="1063" spans="1:8" ht="25.15" customHeight="1" x14ac:dyDescent="0.2">
      <c r="A1063" s="140" t="s">
        <v>328</v>
      </c>
      <c r="B1063" s="92"/>
      <c r="C1063" s="92"/>
      <c r="D1063" s="92"/>
      <c r="E1063" s="92"/>
      <c r="F1063" s="138"/>
      <c r="G1063" s="139"/>
      <c r="H1063" s="138"/>
    </row>
    <row r="1064" spans="1:8" ht="11.25" customHeight="1" x14ac:dyDescent="0.2">
      <c r="A1064" s="106"/>
      <c r="B1064" s="92"/>
      <c r="C1064" s="92"/>
      <c r="D1064" s="92"/>
      <c r="E1064" s="92"/>
      <c r="F1064" s="138"/>
      <c r="G1064" s="139"/>
      <c r="H1064" s="138"/>
    </row>
    <row r="1065" spans="1:8" ht="33.75" customHeight="1" x14ac:dyDescent="0.2">
      <c r="A1065" s="114" t="s">
        <v>142</v>
      </c>
      <c r="B1065" s="115" t="s">
        <v>100</v>
      </c>
      <c r="C1065" s="115" t="s">
        <v>143</v>
      </c>
      <c r="D1065" s="115" t="s">
        <v>144</v>
      </c>
      <c r="E1065" s="115" t="s">
        <v>103</v>
      </c>
      <c r="F1065" s="154" t="s">
        <v>145</v>
      </c>
      <c r="G1065" s="116" t="s">
        <v>146</v>
      </c>
      <c r="H1065" s="117" t="s">
        <v>147</v>
      </c>
    </row>
    <row r="1066" spans="1:8" ht="25.15" customHeight="1" x14ac:dyDescent="0.2">
      <c r="A1066" s="235">
        <v>22020101</v>
      </c>
      <c r="B1066" s="236" t="s">
        <v>207</v>
      </c>
      <c r="C1066" s="134">
        <v>1000000</v>
      </c>
      <c r="D1066" s="237">
        <v>458400</v>
      </c>
      <c r="E1066" s="238">
        <f>C1066-D1066</f>
        <v>541600</v>
      </c>
      <c r="F1066" s="239">
        <v>300000</v>
      </c>
      <c r="G1066" s="240">
        <v>0</v>
      </c>
      <c r="H1066" s="239">
        <f>C1066+F1066</f>
        <v>1300000</v>
      </c>
    </row>
    <row r="1067" spans="1:8" ht="25.15" customHeight="1" x14ac:dyDescent="0.2">
      <c r="A1067" s="235">
        <v>22020102</v>
      </c>
      <c r="B1067" s="236" t="s">
        <v>212</v>
      </c>
      <c r="C1067" s="134">
        <v>1000000</v>
      </c>
      <c r="D1067" s="237">
        <v>596200</v>
      </c>
      <c r="E1067" s="238">
        <f t="shared" ref="E1067:E1069" si="109">C1067-D1067</f>
        <v>403800</v>
      </c>
      <c r="F1067" s="239">
        <v>300000</v>
      </c>
      <c r="G1067" s="240">
        <v>0</v>
      </c>
      <c r="H1067" s="239">
        <f>C1067+F1067</f>
        <v>1300000</v>
      </c>
    </row>
    <row r="1068" spans="1:8" ht="25.15" customHeight="1" x14ac:dyDescent="0.2">
      <c r="A1068" s="235">
        <v>22020402</v>
      </c>
      <c r="B1068" s="236" t="s">
        <v>176</v>
      </c>
      <c r="C1068" s="134">
        <v>250000</v>
      </c>
      <c r="D1068" s="237">
        <v>199000</v>
      </c>
      <c r="E1068" s="238">
        <f t="shared" si="109"/>
        <v>51000</v>
      </c>
      <c r="F1068" s="239">
        <v>250000</v>
      </c>
      <c r="G1068" s="240"/>
      <c r="H1068" s="239">
        <f t="shared" ref="H1068:H1069" si="110">C1068+F1068</f>
        <v>500000</v>
      </c>
    </row>
    <row r="1069" spans="1:8" ht="25.15" customHeight="1" x14ac:dyDescent="0.2">
      <c r="A1069" s="235">
        <v>22020403</v>
      </c>
      <c r="B1069" s="236" t="s">
        <v>177</v>
      </c>
      <c r="C1069" s="134">
        <v>400000</v>
      </c>
      <c r="D1069" s="237">
        <v>368500</v>
      </c>
      <c r="E1069" s="238">
        <f t="shared" si="109"/>
        <v>31500</v>
      </c>
      <c r="F1069" s="239">
        <v>100000</v>
      </c>
      <c r="G1069" s="240"/>
      <c r="H1069" s="239">
        <f t="shared" si="110"/>
        <v>500000</v>
      </c>
    </row>
    <row r="1070" spans="1:8" ht="25.15" customHeight="1" x14ac:dyDescent="0.2">
      <c r="A1070" s="151"/>
      <c r="B1070" s="244" t="s">
        <v>153</v>
      </c>
      <c r="C1070" s="245">
        <f t="shared" ref="C1070:H1070" si="111">SUM(C1066:C1069)</f>
        <v>2650000</v>
      </c>
      <c r="D1070" s="246">
        <f t="shared" si="111"/>
        <v>1622100</v>
      </c>
      <c r="E1070" s="246">
        <f t="shared" si="111"/>
        <v>1027900</v>
      </c>
      <c r="F1070" s="245">
        <f t="shared" si="111"/>
        <v>950000</v>
      </c>
      <c r="G1070" s="246">
        <f t="shared" si="111"/>
        <v>0</v>
      </c>
      <c r="H1070" s="246">
        <f t="shared" si="111"/>
        <v>3600000</v>
      </c>
    </row>
    <row r="1071" spans="1:8" ht="25.15" customHeight="1" x14ac:dyDescent="0.2">
      <c r="A1071" s="163" t="s">
        <v>154</v>
      </c>
      <c r="F1071" s="164"/>
      <c r="G1071" s="101"/>
    </row>
    <row r="1072" spans="1:8" ht="25.15" customHeight="1" x14ac:dyDescent="0.2">
      <c r="A1072" s="100" t="s">
        <v>155</v>
      </c>
      <c r="B1072" s="136" t="s">
        <v>372</v>
      </c>
      <c r="C1072" s="136"/>
      <c r="D1072" s="136"/>
      <c r="E1072" s="136"/>
      <c r="F1072" s="136"/>
      <c r="G1072" s="136"/>
    </row>
    <row r="1073" spans="2:8" ht="25.15" customHeight="1" x14ac:dyDescent="0.2">
      <c r="B1073" s="136" t="s">
        <v>373</v>
      </c>
      <c r="C1073" s="136"/>
      <c r="D1073" s="136"/>
      <c r="E1073" s="136"/>
      <c r="F1073" s="136"/>
      <c r="G1073" s="136"/>
    </row>
    <row r="1074" spans="2:8" ht="12.75" x14ac:dyDescent="0.2"/>
    <row r="1075" spans="2:8" ht="12.75" x14ac:dyDescent="0.2"/>
    <row r="1076" spans="2:8" ht="12.75" x14ac:dyDescent="0.2"/>
    <row r="1077" spans="2:8" ht="12.75" x14ac:dyDescent="0.2"/>
    <row r="1078" spans="2:8" ht="12.75" x14ac:dyDescent="0.2"/>
    <row r="1079" spans="2:8" ht="12.75" x14ac:dyDescent="0.2"/>
    <row r="1080" spans="2:8" ht="12.75" x14ac:dyDescent="0.2"/>
    <row r="1081" spans="2:8" ht="12.75" x14ac:dyDescent="0.2"/>
    <row r="1082" spans="2:8" ht="12.75" x14ac:dyDescent="0.2"/>
    <row r="1083" spans="2:8" ht="12.75" x14ac:dyDescent="0.2"/>
    <row r="1084" spans="2:8" ht="12.75" x14ac:dyDescent="0.2"/>
    <row r="1085" spans="2:8" ht="12.75" x14ac:dyDescent="0.2"/>
    <row r="1086" spans="2:8" ht="12.75" x14ac:dyDescent="0.2">
      <c r="H1086" s="96"/>
    </row>
    <row r="1087" spans="2:8" ht="12.75" x14ac:dyDescent="0.2">
      <c r="H1087" s="208"/>
    </row>
    <row r="1088" spans="2:8" ht="12.75" x14ac:dyDescent="0.2">
      <c r="H1088" s="208" t="s">
        <v>374</v>
      </c>
    </row>
    <row r="1089" spans="1:8" ht="12.75" x14ac:dyDescent="0.2">
      <c r="A1089" s="137" t="s">
        <v>77</v>
      </c>
      <c r="B1089" s="92"/>
      <c r="C1089" s="92"/>
      <c r="D1089" s="92"/>
      <c r="E1089" s="92"/>
      <c r="F1089" s="93"/>
      <c r="G1089" s="94"/>
      <c r="H1089" s="134"/>
    </row>
    <row r="1090" spans="1:8" ht="12.75" x14ac:dyDescent="0.2">
      <c r="A1090" s="97" t="s">
        <v>132</v>
      </c>
      <c r="B1090" s="98" t="s">
        <v>76</v>
      </c>
      <c r="C1090" s="131"/>
      <c r="D1090" s="93"/>
      <c r="E1090" s="93"/>
      <c r="F1090" s="94"/>
      <c r="G1090" s="93"/>
      <c r="H1090" s="95"/>
    </row>
    <row r="1091" spans="1:8" ht="12.75" x14ac:dyDescent="0.2">
      <c r="A1091" s="97" t="s">
        <v>133</v>
      </c>
      <c r="B1091" s="99" t="s">
        <v>375</v>
      </c>
      <c r="C1091" s="99"/>
      <c r="D1091" s="93"/>
      <c r="E1091" s="93"/>
      <c r="F1091" s="94"/>
      <c r="G1091" s="93"/>
      <c r="H1091" s="95"/>
    </row>
    <row r="1092" spans="1:8" ht="12.75" x14ac:dyDescent="0.2">
      <c r="A1092" s="97" t="s">
        <v>135</v>
      </c>
      <c r="B1092" s="98" t="s">
        <v>136</v>
      </c>
      <c r="C1092" s="93"/>
      <c r="D1092" s="93"/>
      <c r="E1092" s="93"/>
      <c r="F1092" s="94"/>
      <c r="G1092" s="93"/>
      <c r="H1092" s="95"/>
    </row>
    <row r="1093" spans="1:8" ht="12.75" x14ac:dyDescent="0.2">
      <c r="A1093" s="97" t="s">
        <v>137</v>
      </c>
      <c r="B1093" s="98" t="s">
        <v>138</v>
      </c>
      <c r="C1093" s="93"/>
      <c r="D1093" s="93"/>
      <c r="E1093" s="93"/>
      <c r="F1093" s="94"/>
      <c r="G1093" s="93"/>
      <c r="H1093" s="95"/>
    </row>
    <row r="1094" spans="1:8" ht="12.75" x14ac:dyDescent="0.2">
      <c r="A1094" s="97" t="s">
        <v>139</v>
      </c>
      <c r="B1094" s="98" t="s">
        <v>140</v>
      </c>
      <c r="C1094" s="93"/>
      <c r="D1094" s="93"/>
      <c r="E1094" s="95"/>
      <c r="F1094" s="94"/>
      <c r="G1094" s="93"/>
      <c r="H1094" s="95"/>
    </row>
    <row r="1095" spans="1:8" ht="12.75" x14ac:dyDescent="0.2">
      <c r="A1095" s="106"/>
      <c r="B1095" s="92"/>
      <c r="C1095" s="92"/>
      <c r="D1095" s="92"/>
      <c r="E1095" s="92"/>
      <c r="F1095" s="138"/>
      <c r="G1095" s="139"/>
      <c r="H1095" s="138"/>
    </row>
    <row r="1096" spans="1:8" ht="25.15" customHeight="1" x14ac:dyDescent="0.2">
      <c r="A1096" s="140" t="s">
        <v>328</v>
      </c>
      <c r="B1096" s="92"/>
      <c r="C1096" s="92"/>
      <c r="D1096" s="92"/>
      <c r="E1096" s="92"/>
      <c r="F1096" s="138"/>
      <c r="G1096" s="139"/>
      <c r="H1096" s="138"/>
    </row>
    <row r="1097" spans="1:8" ht="12" customHeight="1" x14ac:dyDescent="0.2">
      <c r="A1097" s="106"/>
      <c r="B1097" s="92"/>
      <c r="C1097" s="92"/>
      <c r="D1097" s="92"/>
      <c r="E1097" s="92"/>
      <c r="F1097" s="138"/>
      <c r="G1097" s="139"/>
      <c r="H1097" s="138"/>
    </row>
    <row r="1098" spans="1:8" ht="34.5" customHeight="1" x14ac:dyDescent="0.2">
      <c r="A1098" s="114" t="s">
        <v>142</v>
      </c>
      <c r="B1098" s="115" t="s">
        <v>100</v>
      </c>
      <c r="C1098" s="115" t="s">
        <v>143</v>
      </c>
      <c r="D1098" s="115" t="s">
        <v>144</v>
      </c>
      <c r="E1098" s="115" t="s">
        <v>103</v>
      </c>
      <c r="F1098" s="154" t="s">
        <v>145</v>
      </c>
      <c r="G1098" s="116" t="s">
        <v>146</v>
      </c>
      <c r="H1098" s="117" t="s">
        <v>147</v>
      </c>
    </row>
    <row r="1099" spans="1:8" ht="25.15" customHeight="1" x14ac:dyDescent="0.2">
      <c r="A1099" s="235">
        <v>22020101</v>
      </c>
      <c r="B1099" s="236" t="s">
        <v>207</v>
      </c>
      <c r="C1099" s="134">
        <v>1000000</v>
      </c>
      <c r="D1099" s="237">
        <v>758000</v>
      </c>
      <c r="E1099" s="238">
        <f>C1099-D1099</f>
        <v>242000</v>
      </c>
      <c r="F1099" s="239">
        <v>400000</v>
      </c>
      <c r="G1099" s="240">
        <v>0</v>
      </c>
      <c r="H1099" s="239">
        <f>C1099+F1099</f>
        <v>1400000</v>
      </c>
    </row>
    <row r="1100" spans="1:8" ht="25.15" customHeight="1" x14ac:dyDescent="0.2">
      <c r="A1100" s="235">
        <v>22020102</v>
      </c>
      <c r="B1100" s="236" t="s">
        <v>212</v>
      </c>
      <c r="C1100" s="134">
        <v>600000</v>
      </c>
      <c r="D1100" s="237">
        <v>430000</v>
      </c>
      <c r="E1100" s="238">
        <f t="shared" ref="E1100:E1105" si="112">C1100-D1100</f>
        <v>170000</v>
      </c>
      <c r="F1100" s="239">
        <v>300000</v>
      </c>
      <c r="G1100" s="240">
        <v>0</v>
      </c>
      <c r="H1100" s="239">
        <f>C1100+F1100</f>
        <v>900000</v>
      </c>
    </row>
    <row r="1101" spans="1:8" ht="25.15" customHeight="1" x14ac:dyDescent="0.2">
      <c r="A1101" s="235">
        <v>22020301</v>
      </c>
      <c r="B1101" s="236" t="s">
        <v>251</v>
      </c>
      <c r="C1101" s="134">
        <v>800000</v>
      </c>
      <c r="D1101" s="237">
        <v>480500</v>
      </c>
      <c r="E1101" s="238">
        <f t="shared" si="112"/>
        <v>319500</v>
      </c>
      <c r="F1101" s="239">
        <v>200000</v>
      </c>
      <c r="G1101" s="240"/>
      <c r="H1101" s="239">
        <f t="shared" ref="H1101:H1105" si="113">C1101+F1101</f>
        <v>1000000</v>
      </c>
    </row>
    <row r="1102" spans="1:8" ht="25.15" customHeight="1" x14ac:dyDescent="0.2">
      <c r="A1102" s="235">
        <v>22020305</v>
      </c>
      <c r="B1102" s="236" t="s">
        <v>343</v>
      </c>
      <c r="C1102" s="134">
        <v>500000</v>
      </c>
      <c r="D1102" s="237">
        <v>461500</v>
      </c>
      <c r="E1102" s="238">
        <f t="shared" si="112"/>
        <v>38500</v>
      </c>
      <c r="F1102" s="239">
        <v>400000</v>
      </c>
      <c r="G1102" s="240"/>
      <c r="H1102" s="239">
        <f t="shared" si="113"/>
        <v>900000</v>
      </c>
    </row>
    <row r="1103" spans="1:8" ht="25.15" customHeight="1" x14ac:dyDescent="0.2">
      <c r="A1103" s="235">
        <v>22020401</v>
      </c>
      <c r="B1103" s="236" t="s">
        <v>175</v>
      </c>
      <c r="C1103" s="134">
        <v>500000</v>
      </c>
      <c r="D1103" s="237">
        <v>383000</v>
      </c>
      <c r="E1103" s="238">
        <f t="shared" si="112"/>
        <v>117000</v>
      </c>
      <c r="F1103" s="239">
        <v>100000</v>
      </c>
      <c r="G1103" s="240"/>
      <c r="H1103" s="239">
        <f t="shared" si="113"/>
        <v>600000</v>
      </c>
    </row>
    <row r="1104" spans="1:8" ht="25.15" customHeight="1" x14ac:dyDescent="0.2">
      <c r="A1104" s="235">
        <v>22020402</v>
      </c>
      <c r="B1104" s="236" t="s">
        <v>376</v>
      </c>
      <c r="C1104" s="134">
        <v>300000</v>
      </c>
      <c r="D1104" s="237">
        <v>242000</v>
      </c>
      <c r="E1104" s="238">
        <f t="shared" si="112"/>
        <v>58000</v>
      </c>
      <c r="F1104" s="239">
        <v>200000</v>
      </c>
      <c r="G1104" s="240"/>
      <c r="H1104" s="239">
        <f t="shared" si="113"/>
        <v>500000</v>
      </c>
    </row>
    <row r="1105" spans="1:8" ht="25.15" customHeight="1" x14ac:dyDescent="0.2">
      <c r="A1105" s="235">
        <v>22021003</v>
      </c>
      <c r="B1105" s="236" t="s">
        <v>256</v>
      </c>
      <c r="C1105" s="134">
        <v>150000</v>
      </c>
      <c r="D1105" s="237">
        <v>100000</v>
      </c>
      <c r="E1105" s="238">
        <f t="shared" si="112"/>
        <v>50000</v>
      </c>
      <c r="F1105" s="239">
        <v>50000</v>
      </c>
      <c r="G1105" s="240"/>
      <c r="H1105" s="239">
        <f t="shared" si="113"/>
        <v>200000</v>
      </c>
    </row>
    <row r="1106" spans="1:8" ht="25.15" customHeight="1" x14ac:dyDescent="0.2">
      <c r="A1106" s="151"/>
      <c r="B1106" s="244" t="s">
        <v>153</v>
      </c>
      <c r="C1106" s="245">
        <f t="shared" ref="C1106:H1106" si="114">SUM(C1099:C1105)</f>
        <v>3850000</v>
      </c>
      <c r="D1106" s="246">
        <f t="shared" si="114"/>
        <v>2855000</v>
      </c>
      <c r="E1106" s="246">
        <f t="shared" si="114"/>
        <v>995000</v>
      </c>
      <c r="F1106" s="245">
        <f>SUM(F1099:F1105)</f>
        <v>1650000</v>
      </c>
      <c r="G1106" s="246">
        <f t="shared" si="114"/>
        <v>0</v>
      </c>
      <c r="H1106" s="246">
        <f t="shared" si="114"/>
        <v>5500000</v>
      </c>
    </row>
    <row r="1107" spans="1:8" ht="25.15" customHeight="1" x14ac:dyDescent="0.2">
      <c r="A1107" s="163" t="s">
        <v>154</v>
      </c>
      <c r="F1107" s="262" t="s">
        <v>155</v>
      </c>
      <c r="G1107" s="101"/>
    </row>
    <row r="1108" spans="1:8" ht="25.15" customHeight="1" x14ac:dyDescent="0.2">
      <c r="A1108" s="100" t="s">
        <v>155</v>
      </c>
      <c r="B1108" s="136" t="s">
        <v>377</v>
      </c>
      <c r="C1108" s="136"/>
      <c r="D1108" s="136"/>
      <c r="E1108" s="136"/>
      <c r="F1108" s="136"/>
      <c r="G1108" s="136"/>
    </row>
    <row r="1109" spans="1:8" ht="12.75" x14ac:dyDescent="0.2">
      <c r="B1109" s="136"/>
      <c r="C1109" s="136"/>
      <c r="D1109" s="136"/>
      <c r="E1109" s="136"/>
      <c r="F1109" s="136"/>
      <c r="G1109" s="136"/>
    </row>
    <row r="1110" spans="1:8" ht="12.75" x14ac:dyDescent="0.2">
      <c r="B1110" s="220"/>
      <c r="C1110" s="220"/>
      <c r="D1110" s="220"/>
      <c r="E1110" s="220"/>
      <c r="F1110" s="220"/>
      <c r="G1110" s="220"/>
    </row>
    <row r="1111" spans="1:8" ht="12.75" x14ac:dyDescent="0.2">
      <c r="B1111" s="220"/>
      <c r="C1111" s="220"/>
      <c r="D1111" s="220"/>
      <c r="E1111" s="220"/>
      <c r="F1111" s="220"/>
      <c r="G1111" s="220"/>
    </row>
    <row r="1112" spans="1:8" ht="12.75" x14ac:dyDescent="0.2">
      <c r="B1112" s="220"/>
      <c r="C1112" s="220"/>
      <c r="D1112" s="220"/>
      <c r="E1112" s="220"/>
      <c r="F1112" s="220"/>
      <c r="G1112" s="220"/>
    </row>
    <row r="1113" spans="1:8" ht="12.75" x14ac:dyDescent="0.2">
      <c r="B1113" s="220"/>
      <c r="C1113" s="220"/>
      <c r="D1113" s="220"/>
      <c r="E1113" s="220"/>
      <c r="F1113" s="220"/>
      <c r="G1113" s="220"/>
    </row>
    <row r="1114" spans="1:8" ht="12.75" x14ac:dyDescent="0.2">
      <c r="B1114" s="220"/>
      <c r="C1114" s="220"/>
      <c r="D1114" s="220"/>
      <c r="E1114" s="220"/>
      <c r="F1114" s="220"/>
      <c r="G1114" s="220"/>
    </row>
    <row r="1115" spans="1:8" ht="12.75" x14ac:dyDescent="0.2">
      <c r="B1115" s="220"/>
      <c r="C1115" s="220"/>
      <c r="D1115" s="220"/>
      <c r="E1115" s="220"/>
      <c r="F1115" s="220"/>
      <c r="G1115" s="220"/>
    </row>
    <row r="1116" spans="1:8" ht="12.75" x14ac:dyDescent="0.2">
      <c r="B1116" s="220"/>
      <c r="C1116" s="220"/>
      <c r="D1116" s="220"/>
      <c r="E1116" s="220"/>
      <c r="F1116" s="220"/>
      <c r="G1116" s="220"/>
    </row>
    <row r="1117" spans="1:8" ht="12.75" x14ac:dyDescent="0.2">
      <c r="B1117" s="220"/>
      <c r="C1117" s="220"/>
      <c r="D1117" s="220"/>
      <c r="E1117" s="220"/>
      <c r="F1117" s="220"/>
      <c r="G1117" s="220"/>
      <c r="H1117" s="96"/>
    </row>
    <row r="1118" spans="1:8" ht="12.75" x14ac:dyDescent="0.2">
      <c r="B1118" s="220"/>
      <c r="C1118" s="220"/>
      <c r="D1118" s="220"/>
      <c r="E1118" s="220"/>
      <c r="F1118" s="220"/>
      <c r="G1118" s="220"/>
      <c r="H1118" s="208"/>
    </row>
    <row r="1119" spans="1:8" ht="12.75" x14ac:dyDescent="0.2">
      <c r="B1119" s="220"/>
      <c r="C1119" s="220"/>
      <c r="D1119" s="220"/>
      <c r="E1119" s="220"/>
      <c r="F1119" s="220"/>
      <c r="G1119" s="220"/>
      <c r="H1119" s="208" t="s">
        <v>378</v>
      </c>
    </row>
    <row r="1120" spans="1:8" ht="12.75" x14ac:dyDescent="0.2">
      <c r="A1120" s="137" t="s">
        <v>79</v>
      </c>
      <c r="B1120" s="92"/>
      <c r="C1120" s="92"/>
      <c r="D1120" s="92"/>
      <c r="E1120" s="92"/>
      <c r="F1120" s="93"/>
      <c r="G1120" s="94"/>
      <c r="H1120" s="134"/>
    </row>
    <row r="1121" spans="1:8" ht="12.75" x14ac:dyDescent="0.2">
      <c r="A1121" s="97" t="s">
        <v>132</v>
      </c>
      <c r="B1121" s="98" t="s">
        <v>78</v>
      </c>
      <c r="C1121" s="131"/>
      <c r="D1121" s="93"/>
      <c r="E1121" s="93"/>
      <c r="F1121" s="94"/>
      <c r="G1121" s="93"/>
      <c r="H1121" s="95"/>
    </row>
    <row r="1122" spans="1:8" ht="12.75" x14ac:dyDescent="0.2">
      <c r="A1122" s="97" t="s">
        <v>133</v>
      </c>
      <c r="B1122" s="99" t="s">
        <v>379</v>
      </c>
      <c r="C1122" s="99"/>
      <c r="D1122" s="93"/>
      <c r="E1122" s="93"/>
      <c r="F1122" s="94"/>
      <c r="G1122" s="93"/>
      <c r="H1122" s="95"/>
    </row>
    <row r="1123" spans="1:8" ht="12.75" x14ac:dyDescent="0.2">
      <c r="A1123" s="97" t="s">
        <v>135</v>
      </c>
      <c r="B1123" s="98" t="s">
        <v>136</v>
      </c>
      <c r="C1123" s="93"/>
      <c r="D1123" s="93"/>
      <c r="E1123" s="93"/>
      <c r="F1123" s="94"/>
      <c r="G1123" s="93"/>
      <c r="H1123" s="95"/>
    </row>
    <row r="1124" spans="1:8" ht="12.75" x14ac:dyDescent="0.2">
      <c r="A1124" s="97" t="s">
        <v>137</v>
      </c>
      <c r="B1124" s="98" t="s">
        <v>138</v>
      </c>
      <c r="C1124" s="93"/>
      <c r="D1124" s="93"/>
      <c r="E1124" s="93"/>
      <c r="F1124" s="94"/>
      <c r="G1124" s="93"/>
      <c r="H1124" s="95"/>
    </row>
    <row r="1125" spans="1:8" ht="12.75" x14ac:dyDescent="0.2">
      <c r="A1125" s="97" t="s">
        <v>139</v>
      </c>
      <c r="B1125" s="98" t="s">
        <v>140</v>
      </c>
      <c r="C1125" s="93"/>
      <c r="D1125" s="93"/>
      <c r="E1125" s="95"/>
      <c r="F1125" s="94"/>
      <c r="G1125" s="93"/>
      <c r="H1125" s="95"/>
    </row>
    <row r="1126" spans="1:8" ht="12.75" x14ac:dyDescent="0.2">
      <c r="A1126" s="106"/>
      <c r="B1126" s="92"/>
      <c r="C1126" s="92"/>
      <c r="D1126" s="92"/>
      <c r="E1126" s="92"/>
      <c r="F1126" s="138"/>
      <c r="G1126" s="139"/>
      <c r="H1126" s="138"/>
    </row>
    <row r="1127" spans="1:8" ht="25.15" customHeight="1" x14ac:dyDescent="0.2">
      <c r="A1127" s="140" t="s">
        <v>328</v>
      </c>
      <c r="B1127" s="92"/>
      <c r="C1127" s="92"/>
      <c r="D1127" s="92"/>
      <c r="E1127" s="92"/>
      <c r="F1127" s="138"/>
      <c r="G1127" s="139"/>
      <c r="H1127" s="138"/>
    </row>
    <row r="1128" spans="1:8" ht="24" customHeight="1" x14ac:dyDescent="0.2">
      <c r="A1128" s="106"/>
      <c r="B1128" s="92"/>
      <c r="C1128" s="92"/>
      <c r="D1128" s="92"/>
      <c r="E1128" s="92"/>
      <c r="F1128" s="138"/>
      <c r="G1128" s="139"/>
      <c r="H1128" s="138"/>
    </row>
    <row r="1129" spans="1:8" ht="36.75" customHeight="1" x14ac:dyDescent="0.2">
      <c r="A1129" s="114" t="s">
        <v>142</v>
      </c>
      <c r="B1129" s="115" t="s">
        <v>100</v>
      </c>
      <c r="C1129" s="115" t="s">
        <v>143</v>
      </c>
      <c r="D1129" s="115" t="s">
        <v>144</v>
      </c>
      <c r="E1129" s="115" t="s">
        <v>103</v>
      </c>
      <c r="F1129" s="154" t="s">
        <v>145</v>
      </c>
      <c r="G1129" s="116" t="s">
        <v>146</v>
      </c>
      <c r="H1129" s="117" t="s">
        <v>147</v>
      </c>
    </row>
    <row r="1130" spans="1:8" ht="25.15" customHeight="1" x14ac:dyDescent="0.2">
      <c r="A1130" s="235">
        <v>22020204</v>
      </c>
      <c r="B1130" s="236" t="s">
        <v>380</v>
      </c>
      <c r="C1130" s="134">
        <v>200000</v>
      </c>
      <c r="D1130" s="237">
        <v>148300</v>
      </c>
      <c r="E1130" s="238">
        <f>C1130-D1130</f>
        <v>51700</v>
      </c>
      <c r="F1130" s="239">
        <v>100000</v>
      </c>
      <c r="G1130" s="240">
        <v>0</v>
      </c>
      <c r="H1130" s="239">
        <f>C1130+F1130</f>
        <v>300000</v>
      </c>
    </row>
    <row r="1131" spans="1:8" ht="25.15" customHeight="1" x14ac:dyDescent="0.2">
      <c r="A1131" s="235">
        <v>22020301</v>
      </c>
      <c r="B1131" s="236" t="s">
        <v>251</v>
      </c>
      <c r="C1131" s="134">
        <v>5000000</v>
      </c>
      <c r="D1131" s="237">
        <v>3040600</v>
      </c>
      <c r="E1131" s="238">
        <f t="shared" ref="E1131:E1132" si="115">C1131-D1131</f>
        <v>1959400</v>
      </c>
      <c r="F1131" s="239">
        <v>1500000</v>
      </c>
      <c r="G1131" s="240">
        <v>0</v>
      </c>
      <c r="H1131" s="239">
        <f>C1131+F1131</f>
        <v>6500000</v>
      </c>
    </row>
    <row r="1132" spans="1:8" ht="25.15" customHeight="1" x14ac:dyDescent="0.2">
      <c r="A1132" s="235">
        <v>22021062</v>
      </c>
      <c r="B1132" s="236" t="s">
        <v>381</v>
      </c>
      <c r="C1132" s="134">
        <v>2000000</v>
      </c>
      <c r="D1132" s="237">
        <v>2267500</v>
      </c>
      <c r="E1132" s="238">
        <f t="shared" si="115"/>
        <v>-267500</v>
      </c>
      <c r="F1132" s="239">
        <v>3500000</v>
      </c>
      <c r="G1132" s="240"/>
      <c r="H1132" s="239">
        <f t="shared" ref="H1132" si="116">C1132+F1132</f>
        <v>5500000</v>
      </c>
    </row>
    <row r="1133" spans="1:8" ht="25.15" customHeight="1" x14ac:dyDescent="0.2">
      <c r="A1133" s="151"/>
      <c r="B1133" s="244" t="s">
        <v>153</v>
      </c>
      <c r="C1133" s="245">
        <f t="shared" ref="C1133:H1133" si="117">SUM(C1130:C1132)</f>
        <v>7200000</v>
      </c>
      <c r="D1133" s="246">
        <f t="shared" si="117"/>
        <v>5456400</v>
      </c>
      <c r="E1133" s="246">
        <f t="shared" si="117"/>
        <v>1743600</v>
      </c>
      <c r="F1133" s="245">
        <f t="shared" si="117"/>
        <v>5100000</v>
      </c>
      <c r="G1133" s="246">
        <f t="shared" si="117"/>
        <v>0</v>
      </c>
      <c r="H1133" s="246">
        <f t="shared" si="117"/>
        <v>12300000</v>
      </c>
    </row>
    <row r="1134" spans="1:8" ht="25.15" customHeight="1" x14ac:dyDescent="0.2">
      <c r="A1134" s="163" t="s">
        <v>154</v>
      </c>
      <c r="F1134" s="262" t="s">
        <v>155</v>
      </c>
      <c r="G1134" s="101"/>
    </row>
    <row r="1135" spans="1:8" ht="28.5" customHeight="1" x14ac:dyDescent="0.2">
      <c r="A1135" s="100" t="s">
        <v>155</v>
      </c>
      <c r="B1135" s="136" t="s">
        <v>382</v>
      </c>
      <c r="C1135" s="136"/>
      <c r="D1135" s="136"/>
      <c r="E1135" s="136"/>
      <c r="F1135" s="136"/>
      <c r="G1135" s="136"/>
    </row>
    <row r="1136" spans="1:8" ht="12.75" x14ac:dyDescent="0.2">
      <c r="B1136" s="220"/>
      <c r="C1136" s="220"/>
      <c r="D1136" s="220"/>
      <c r="E1136" s="220"/>
      <c r="F1136" s="220"/>
      <c r="G1136" s="220"/>
    </row>
    <row r="1137" spans="1:7" s="101" customFormat="1" ht="12.75" x14ac:dyDescent="0.2">
      <c r="A1137" s="147"/>
      <c r="B1137" s="220"/>
      <c r="C1137" s="220"/>
      <c r="D1137" s="220"/>
      <c r="E1137" s="220"/>
      <c r="F1137" s="220"/>
      <c r="G1137" s="220"/>
    </row>
    <row r="1138" spans="1:7" s="101" customFormat="1" ht="12.75" x14ac:dyDescent="0.2">
      <c r="A1138" s="147"/>
      <c r="B1138" s="220"/>
      <c r="C1138" s="220"/>
      <c r="D1138" s="220"/>
      <c r="E1138" s="220"/>
      <c r="F1138" s="220"/>
      <c r="G1138" s="220"/>
    </row>
    <row r="1139" spans="1:7" s="101" customFormat="1" ht="12.75" x14ac:dyDescent="0.2">
      <c r="A1139" s="147"/>
      <c r="B1139" s="220"/>
      <c r="C1139" s="220"/>
      <c r="D1139" s="220"/>
      <c r="E1139" s="220"/>
      <c r="F1139" s="220"/>
      <c r="G1139" s="220"/>
    </row>
    <row r="1140" spans="1:7" s="101" customFormat="1" ht="12.75" x14ac:dyDescent="0.2">
      <c r="A1140" s="147"/>
      <c r="B1140" s="220"/>
      <c r="C1140" s="220"/>
      <c r="D1140" s="220"/>
      <c r="E1140" s="220"/>
      <c r="F1140" s="220"/>
      <c r="G1140" s="220"/>
    </row>
    <row r="1141" spans="1:7" s="101" customFormat="1" ht="12.75" x14ac:dyDescent="0.2">
      <c r="A1141" s="147"/>
      <c r="B1141" s="220"/>
      <c r="C1141" s="220"/>
      <c r="D1141" s="220"/>
      <c r="E1141" s="220"/>
      <c r="F1141" s="220"/>
      <c r="G1141" s="220"/>
    </row>
    <row r="1142" spans="1:7" s="101" customFormat="1" ht="12.75" x14ac:dyDescent="0.2">
      <c r="A1142" s="147"/>
      <c r="B1142" s="220"/>
      <c r="C1142" s="220"/>
      <c r="D1142" s="220"/>
      <c r="E1142" s="220"/>
      <c r="F1142" s="220"/>
      <c r="G1142" s="220"/>
    </row>
    <row r="1143" spans="1:7" s="101" customFormat="1" ht="12.75" x14ac:dyDescent="0.2">
      <c r="A1143" s="147"/>
      <c r="B1143" s="220"/>
      <c r="C1143" s="220"/>
      <c r="D1143" s="220"/>
      <c r="E1143" s="220"/>
      <c r="F1143" s="220"/>
      <c r="G1143" s="220"/>
    </row>
    <row r="1144" spans="1:7" s="101" customFormat="1" ht="12.75" x14ac:dyDescent="0.2">
      <c r="A1144" s="147"/>
      <c r="B1144" s="220"/>
      <c r="C1144" s="220"/>
      <c r="D1144" s="220"/>
      <c r="E1144" s="220"/>
      <c r="F1144" s="220"/>
      <c r="G1144" s="220"/>
    </row>
    <row r="1145" spans="1:7" s="101" customFormat="1" ht="12.75" x14ac:dyDescent="0.2">
      <c r="A1145" s="147"/>
      <c r="B1145" s="220"/>
      <c r="C1145" s="220"/>
      <c r="D1145" s="220"/>
      <c r="E1145" s="220"/>
      <c r="F1145" s="220"/>
      <c r="G1145" s="220"/>
    </row>
    <row r="1146" spans="1:7" s="101" customFormat="1" ht="12.75" x14ac:dyDescent="0.2">
      <c r="A1146" s="147"/>
      <c r="B1146" s="220"/>
      <c r="C1146" s="220"/>
      <c r="D1146" s="220"/>
      <c r="E1146" s="220"/>
      <c r="F1146" s="220"/>
      <c r="G1146" s="220"/>
    </row>
    <row r="1147" spans="1:7" s="101" customFormat="1" ht="12.75" x14ac:dyDescent="0.2">
      <c r="A1147" s="147"/>
      <c r="B1147" s="220"/>
      <c r="C1147" s="220"/>
      <c r="D1147" s="220"/>
      <c r="E1147" s="220"/>
      <c r="F1147" s="220"/>
      <c r="G1147" s="220"/>
    </row>
    <row r="1148" spans="1:7" s="101" customFormat="1" ht="12.75" x14ac:dyDescent="0.2">
      <c r="A1148" s="147"/>
      <c r="B1148" s="220"/>
      <c r="C1148" s="220"/>
      <c r="D1148" s="220"/>
      <c r="E1148" s="220"/>
      <c r="F1148" s="220"/>
      <c r="G1148" s="220"/>
    </row>
    <row r="1149" spans="1:7" s="101" customFormat="1" ht="12.75" x14ac:dyDescent="0.2">
      <c r="A1149" s="147"/>
      <c r="B1149" s="220"/>
      <c r="C1149" s="220"/>
      <c r="D1149" s="220"/>
      <c r="E1149" s="220"/>
      <c r="F1149" s="220"/>
      <c r="G1149" s="220"/>
    </row>
    <row r="1150" spans="1:7" s="101" customFormat="1" ht="12.75" x14ac:dyDescent="0.2">
      <c r="A1150" s="147"/>
      <c r="B1150" s="220"/>
      <c r="C1150" s="220"/>
      <c r="D1150" s="220"/>
      <c r="E1150" s="220"/>
      <c r="F1150" s="220"/>
      <c r="G1150" s="220"/>
    </row>
    <row r="1151" spans="1:7" s="101" customFormat="1" ht="12.75" x14ac:dyDescent="0.2">
      <c r="A1151" s="147"/>
      <c r="B1151" s="220"/>
      <c r="C1151" s="220"/>
      <c r="D1151" s="220"/>
      <c r="E1151" s="220"/>
      <c r="F1151" s="220"/>
      <c r="G1151" s="220"/>
    </row>
    <row r="1152" spans="1:7" s="101" customFormat="1" ht="12.75" x14ac:dyDescent="0.2">
      <c r="A1152" s="147"/>
      <c r="B1152" s="220"/>
      <c r="C1152" s="220"/>
      <c r="D1152" s="220"/>
      <c r="E1152" s="220"/>
      <c r="F1152" s="220"/>
      <c r="G1152" s="220"/>
    </row>
    <row r="1153" spans="1:8" ht="12.75" x14ac:dyDescent="0.2">
      <c r="B1153" s="220"/>
      <c r="C1153" s="220"/>
      <c r="D1153" s="220"/>
      <c r="E1153" s="220"/>
      <c r="F1153" s="220"/>
      <c r="G1153" s="220"/>
      <c r="H1153" s="208" t="s">
        <v>383</v>
      </c>
    </row>
    <row r="1154" spans="1:8" ht="12.75" x14ac:dyDescent="0.2">
      <c r="A1154" s="137" t="s">
        <v>81</v>
      </c>
      <c r="B1154" s="92"/>
      <c r="C1154" s="92"/>
      <c r="D1154" s="92"/>
      <c r="E1154" s="92"/>
      <c r="F1154" s="93"/>
      <c r="G1154" s="94"/>
      <c r="H1154" s="134"/>
    </row>
    <row r="1155" spans="1:8" ht="12.75" x14ac:dyDescent="0.2">
      <c r="A1155" s="97" t="s">
        <v>132</v>
      </c>
      <c r="B1155" s="98" t="s">
        <v>80</v>
      </c>
      <c r="C1155" s="131"/>
      <c r="D1155" s="93"/>
      <c r="E1155" s="93"/>
      <c r="F1155" s="94"/>
      <c r="G1155" s="93"/>
      <c r="H1155" s="95"/>
    </row>
    <row r="1156" spans="1:8" ht="12.75" x14ac:dyDescent="0.2">
      <c r="A1156" s="97" t="s">
        <v>133</v>
      </c>
      <c r="B1156" s="99" t="s">
        <v>384</v>
      </c>
      <c r="C1156" s="99"/>
      <c r="D1156" s="93"/>
      <c r="E1156" s="93"/>
      <c r="F1156" s="94"/>
      <c r="G1156" s="93"/>
      <c r="H1156" s="95"/>
    </row>
    <row r="1157" spans="1:8" ht="12.75" x14ac:dyDescent="0.2">
      <c r="A1157" s="97" t="s">
        <v>135</v>
      </c>
      <c r="B1157" s="98" t="s">
        <v>136</v>
      </c>
      <c r="C1157" s="93"/>
      <c r="D1157" s="93"/>
      <c r="E1157" s="93"/>
      <c r="F1157" s="94"/>
      <c r="G1157" s="93"/>
      <c r="H1157" s="95"/>
    </row>
    <row r="1158" spans="1:8" ht="12.75" x14ac:dyDescent="0.2">
      <c r="A1158" s="97" t="s">
        <v>137</v>
      </c>
      <c r="B1158" s="98" t="s">
        <v>138</v>
      </c>
      <c r="C1158" s="93"/>
      <c r="D1158" s="93"/>
      <c r="E1158" s="93"/>
      <c r="F1158" s="94"/>
      <c r="G1158" s="93"/>
      <c r="H1158" s="95"/>
    </row>
    <row r="1159" spans="1:8" ht="12.75" x14ac:dyDescent="0.2">
      <c r="A1159" s="97" t="s">
        <v>139</v>
      </c>
      <c r="B1159" s="98" t="s">
        <v>140</v>
      </c>
      <c r="C1159" s="93"/>
      <c r="D1159" s="93"/>
      <c r="E1159" s="95"/>
      <c r="F1159" s="94"/>
      <c r="G1159" s="93"/>
      <c r="H1159" s="95"/>
    </row>
    <row r="1160" spans="1:8" ht="12.75" x14ac:dyDescent="0.2">
      <c r="A1160" s="106"/>
      <c r="B1160" s="92"/>
      <c r="C1160" s="92"/>
      <c r="D1160" s="92"/>
      <c r="E1160" s="92"/>
      <c r="F1160" s="138"/>
      <c r="G1160" s="139"/>
      <c r="H1160" s="138"/>
    </row>
    <row r="1161" spans="1:8" ht="25.15" customHeight="1" x14ac:dyDescent="0.2">
      <c r="A1161" s="140" t="s">
        <v>328</v>
      </c>
      <c r="B1161" s="92"/>
      <c r="C1161" s="92"/>
      <c r="D1161" s="92"/>
      <c r="E1161" s="92"/>
      <c r="F1161" s="138"/>
      <c r="G1161" s="139"/>
      <c r="H1161" s="138"/>
    </row>
    <row r="1162" spans="1:8" ht="25.15" customHeight="1" x14ac:dyDescent="0.2">
      <c r="A1162" s="106"/>
      <c r="B1162" s="92"/>
      <c r="C1162" s="92"/>
      <c r="D1162" s="92"/>
      <c r="E1162" s="92"/>
      <c r="F1162" s="138"/>
      <c r="G1162" s="139"/>
      <c r="H1162" s="138"/>
    </row>
    <row r="1163" spans="1:8" ht="36" customHeight="1" x14ac:dyDescent="0.2">
      <c r="A1163" s="114" t="s">
        <v>142</v>
      </c>
      <c r="B1163" s="115" t="s">
        <v>100</v>
      </c>
      <c r="C1163" s="115" t="s">
        <v>143</v>
      </c>
      <c r="D1163" s="115" t="s">
        <v>144</v>
      </c>
      <c r="E1163" s="115" t="s">
        <v>103</v>
      </c>
      <c r="F1163" s="154" t="s">
        <v>145</v>
      </c>
      <c r="G1163" s="116" t="s">
        <v>146</v>
      </c>
      <c r="H1163" s="117" t="s">
        <v>147</v>
      </c>
    </row>
    <row r="1164" spans="1:8" ht="25.15" customHeight="1" x14ac:dyDescent="0.2">
      <c r="A1164" s="235">
        <v>22021003</v>
      </c>
      <c r="B1164" s="236" t="s">
        <v>360</v>
      </c>
      <c r="C1164" s="134">
        <v>1000000</v>
      </c>
      <c r="D1164" s="237">
        <v>841601.5</v>
      </c>
      <c r="E1164" s="238">
        <f>C1164-D1164</f>
        <v>158398.5</v>
      </c>
      <c r="F1164" s="239">
        <v>500000</v>
      </c>
      <c r="G1164" s="240">
        <v>0</v>
      </c>
      <c r="H1164" s="239">
        <f>C1164+F1164</f>
        <v>1500000</v>
      </c>
    </row>
    <row r="1165" spans="1:8" ht="25.15" customHeight="1" x14ac:dyDescent="0.2">
      <c r="A1165" s="235">
        <v>22021018</v>
      </c>
      <c r="B1165" s="236" t="s">
        <v>385</v>
      </c>
      <c r="C1165" s="134">
        <v>0</v>
      </c>
      <c r="D1165" s="237">
        <v>0</v>
      </c>
      <c r="E1165" s="238">
        <f t="shared" ref="E1165:E1166" si="118">C1165-D1165</f>
        <v>0</v>
      </c>
      <c r="F1165" s="239">
        <v>3000000</v>
      </c>
      <c r="G1165" s="240">
        <v>0</v>
      </c>
      <c r="H1165" s="239">
        <f>C1165+F1165</f>
        <v>3000000</v>
      </c>
    </row>
    <row r="1166" spans="1:8" ht="25.15" customHeight="1" x14ac:dyDescent="0.2">
      <c r="A1166" s="235">
        <v>22021063</v>
      </c>
      <c r="B1166" s="236" t="s">
        <v>386</v>
      </c>
      <c r="C1166" s="134">
        <v>0</v>
      </c>
      <c r="D1166" s="237">
        <v>0</v>
      </c>
      <c r="E1166" s="238">
        <f t="shared" si="118"/>
        <v>0</v>
      </c>
      <c r="F1166" s="239">
        <v>500000</v>
      </c>
      <c r="G1166" s="240"/>
      <c r="H1166" s="239">
        <f t="shared" ref="H1166" si="119">C1166+F1166</f>
        <v>500000</v>
      </c>
    </row>
    <row r="1167" spans="1:8" ht="25.15" customHeight="1" x14ac:dyDescent="0.2">
      <c r="A1167" s="151"/>
      <c r="B1167" s="244" t="s">
        <v>153</v>
      </c>
      <c r="C1167" s="245">
        <f t="shared" ref="C1167:H1167" si="120">SUM(C1164:C1166)</f>
        <v>1000000</v>
      </c>
      <c r="D1167" s="246">
        <f t="shared" si="120"/>
        <v>841601.5</v>
      </c>
      <c r="E1167" s="246">
        <f t="shared" si="120"/>
        <v>158398.5</v>
      </c>
      <c r="F1167" s="245">
        <f t="shared" si="120"/>
        <v>4000000</v>
      </c>
      <c r="G1167" s="246">
        <f t="shared" si="120"/>
        <v>0</v>
      </c>
      <c r="H1167" s="246">
        <f t="shared" si="120"/>
        <v>5000000</v>
      </c>
    </row>
    <row r="1168" spans="1:8" ht="25.15" customHeight="1" x14ac:dyDescent="0.2">
      <c r="A1168" s="163" t="s">
        <v>154</v>
      </c>
      <c r="F1168" s="262" t="s">
        <v>155</v>
      </c>
      <c r="G1168" s="101"/>
    </row>
    <row r="1169" spans="1:7" s="101" customFormat="1" ht="28.5" customHeight="1" x14ac:dyDescent="0.2">
      <c r="A1169" s="100" t="s">
        <v>155</v>
      </c>
      <c r="B1169" s="136" t="s">
        <v>387</v>
      </c>
      <c r="C1169" s="136"/>
      <c r="D1169" s="136"/>
      <c r="E1169" s="136"/>
      <c r="F1169" s="136"/>
      <c r="G1169" s="136"/>
    </row>
    <row r="1170" spans="1:7" s="101" customFormat="1" ht="12.75" x14ac:dyDescent="0.2">
      <c r="A1170" s="100"/>
      <c r="B1170" s="220"/>
      <c r="C1170" s="220"/>
      <c r="D1170" s="220"/>
      <c r="E1170" s="220"/>
      <c r="F1170" s="220"/>
      <c r="G1170" s="220"/>
    </row>
    <row r="1171" spans="1:7" s="101" customFormat="1" ht="12.75" x14ac:dyDescent="0.2">
      <c r="A1171" s="100"/>
      <c r="B1171" s="220"/>
      <c r="C1171" s="220"/>
      <c r="D1171" s="220"/>
      <c r="E1171" s="220"/>
      <c r="F1171" s="220"/>
      <c r="G1171" s="220"/>
    </row>
    <row r="1172" spans="1:7" s="101" customFormat="1" ht="12.75" x14ac:dyDescent="0.2">
      <c r="A1172" s="100"/>
      <c r="B1172" s="220"/>
      <c r="C1172" s="220"/>
      <c r="D1172" s="220"/>
      <c r="E1172" s="220"/>
      <c r="F1172" s="220"/>
      <c r="G1172" s="220"/>
    </row>
    <row r="1173" spans="1:7" s="101" customFormat="1" ht="12.75" x14ac:dyDescent="0.2">
      <c r="A1173" s="100"/>
      <c r="B1173" s="220"/>
      <c r="C1173" s="220"/>
      <c r="D1173" s="220"/>
      <c r="E1173" s="220"/>
      <c r="F1173" s="220"/>
      <c r="G1173" s="220"/>
    </row>
    <row r="1174" spans="1:7" s="101" customFormat="1" ht="12.75" x14ac:dyDescent="0.2">
      <c r="A1174" s="100"/>
      <c r="B1174" s="220"/>
      <c r="C1174" s="220"/>
      <c r="D1174" s="220"/>
      <c r="E1174" s="220"/>
      <c r="F1174" s="220"/>
      <c r="G1174" s="220"/>
    </row>
    <row r="1175" spans="1:7" s="101" customFormat="1" ht="12.75" x14ac:dyDescent="0.2">
      <c r="A1175" s="100"/>
      <c r="B1175" s="220"/>
      <c r="C1175" s="220"/>
      <c r="D1175" s="220"/>
      <c r="E1175" s="220"/>
      <c r="F1175" s="220"/>
      <c r="G1175" s="220"/>
    </row>
    <row r="1176" spans="1:7" s="101" customFormat="1" ht="12.75" x14ac:dyDescent="0.2">
      <c r="A1176" s="100"/>
      <c r="B1176" s="220"/>
      <c r="C1176" s="220"/>
      <c r="D1176" s="220"/>
      <c r="E1176" s="220"/>
      <c r="F1176" s="220"/>
      <c r="G1176" s="220"/>
    </row>
    <row r="1177" spans="1:7" s="101" customFormat="1" ht="12.75" x14ac:dyDescent="0.2">
      <c r="A1177" s="100"/>
      <c r="B1177" s="220"/>
      <c r="C1177" s="220"/>
      <c r="D1177" s="220"/>
      <c r="E1177" s="220"/>
      <c r="F1177" s="220"/>
      <c r="G1177" s="220"/>
    </row>
    <row r="1178" spans="1:7" s="101" customFormat="1" ht="12.75" x14ac:dyDescent="0.2">
      <c r="A1178" s="100"/>
      <c r="B1178" s="220"/>
      <c r="C1178" s="220"/>
      <c r="D1178" s="220"/>
      <c r="E1178" s="220"/>
      <c r="F1178" s="220"/>
      <c r="G1178" s="220"/>
    </row>
    <row r="1179" spans="1:7" s="101" customFormat="1" ht="12.75" x14ac:dyDescent="0.2">
      <c r="A1179" s="100"/>
      <c r="B1179" s="220"/>
      <c r="C1179" s="220"/>
      <c r="D1179" s="220"/>
      <c r="E1179" s="220"/>
      <c r="F1179" s="220"/>
      <c r="G1179" s="220"/>
    </row>
    <row r="1180" spans="1:7" s="101" customFormat="1" ht="12.75" x14ac:dyDescent="0.2">
      <c r="A1180" s="100"/>
      <c r="B1180" s="220"/>
      <c r="C1180" s="220"/>
      <c r="D1180" s="220"/>
      <c r="E1180" s="220"/>
      <c r="F1180" s="220"/>
      <c r="G1180" s="220"/>
    </row>
    <row r="1181" spans="1:7" s="101" customFormat="1" ht="12.75" x14ac:dyDescent="0.2">
      <c r="A1181" s="100"/>
      <c r="B1181" s="220"/>
      <c r="C1181" s="220"/>
      <c r="D1181" s="220"/>
      <c r="E1181" s="220"/>
      <c r="F1181" s="220"/>
      <c r="G1181" s="220"/>
    </row>
    <row r="1182" spans="1:7" s="101" customFormat="1" ht="12.75" x14ac:dyDescent="0.2">
      <c r="A1182" s="100"/>
      <c r="B1182" s="220"/>
      <c r="C1182" s="220"/>
      <c r="D1182" s="220"/>
      <c r="E1182" s="220"/>
      <c r="F1182" s="220"/>
      <c r="G1182" s="220"/>
    </row>
    <row r="1183" spans="1:7" s="101" customFormat="1" ht="12.75" x14ac:dyDescent="0.2">
      <c r="A1183" s="100"/>
      <c r="B1183" s="220"/>
      <c r="C1183" s="220"/>
      <c r="D1183" s="220"/>
      <c r="E1183" s="220"/>
      <c r="F1183" s="220"/>
      <c r="G1183" s="220"/>
    </row>
    <row r="1184" spans="1:7" s="101" customFormat="1" ht="12.75" x14ac:dyDescent="0.2">
      <c r="A1184" s="100"/>
      <c r="B1184" s="220"/>
      <c r="C1184" s="220"/>
      <c r="D1184" s="220"/>
      <c r="E1184" s="220"/>
      <c r="F1184" s="220"/>
      <c r="G1184" s="220"/>
    </row>
    <row r="1185" spans="1:8" ht="12.75" x14ac:dyDescent="0.2">
      <c r="A1185" s="100"/>
      <c r="B1185" s="220"/>
      <c r="C1185" s="220"/>
      <c r="D1185" s="220"/>
      <c r="E1185" s="220"/>
      <c r="F1185" s="220"/>
      <c r="G1185" s="220"/>
    </row>
    <row r="1186" spans="1:8" ht="12.75" x14ac:dyDescent="0.2">
      <c r="A1186" s="100"/>
      <c r="B1186" s="220"/>
      <c r="C1186" s="220"/>
      <c r="D1186" s="220"/>
      <c r="E1186" s="220"/>
      <c r="F1186" s="220"/>
      <c r="G1186" s="220"/>
    </row>
    <row r="1187" spans="1:8" ht="12.75" x14ac:dyDescent="0.2">
      <c r="A1187" s="100"/>
      <c r="B1187" s="220"/>
      <c r="C1187" s="220"/>
      <c r="D1187" s="220"/>
      <c r="E1187" s="220"/>
      <c r="F1187" s="220"/>
      <c r="G1187" s="220"/>
      <c r="H1187" s="208" t="s">
        <v>388</v>
      </c>
    </row>
    <row r="1188" spans="1:8" ht="12.75" x14ac:dyDescent="0.2">
      <c r="A1188" s="137" t="s">
        <v>81</v>
      </c>
      <c r="B1188" s="92"/>
      <c r="C1188" s="92"/>
      <c r="D1188" s="92"/>
      <c r="E1188" s="92"/>
      <c r="F1188" s="93"/>
      <c r="G1188" s="94"/>
      <c r="H1188" s="134"/>
    </row>
    <row r="1189" spans="1:8" ht="12.75" x14ac:dyDescent="0.2">
      <c r="A1189" s="97" t="s">
        <v>132</v>
      </c>
      <c r="B1189" s="98" t="s">
        <v>80</v>
      </c>
      <c r="C1189" s="131"/>
      <c r="D1189" s="93"/>
      <c r="E1189" s="93"/>
      <c r="F1189" s="94"/>
      <c r="G1189" s="93"/>
      <c r="H1189" s="95"/>
    </row>
    <row r="1190" spans="1:8" ht="12.75" x14ac:dyDescent="0.2">
      <c r="A1190" s="97" t="s">
        <v>133</v>
      </c>
      <c r="B1190" s="99" t="s">
        <v>384</v>
      </c>
      <c r="C1190" s="99"/>
      <c r="D1190" s="93"/>
      <c r="E1190" s="93"/>
      <c r="F1190" s="94"/>
      <c r="G1190" s="93"/>
      <c r="H1190" s="95"/>
    </row>
    <row r="1191" spans="1:8" ht="12.75" x14ac:dyDescent="0.2">
      <c r="A1191" s="97" t="s">
        <v>135</v>
      </c>
      <c r="B1191" s="98" t="s">
        <v>136</v>
      </c>
      <c r="C1191" s="93"/>
      <c r="D1191" s="93"/>
      <c r="E1191" s="93"/>
      <c r="F1191" s="94"/>
      <c r="G1191" s="93"/>
      <c r="H1191" s="95"/>
    </row>
    <row r="1192" spans="1:8" ht="12.75" x14ac:dyDescent="0.2">
      <c r="A1192" s="97" t="s">
        <v>137</v>
      </c>
      <c r="B1192" s="98" t="s">
        <v>138</v>
      </c>
      <c r="C1192" s="93"/>
      <c r="D1192" s="93"/>
      <c r="E1192" s="93"/>
      <c r="F1192" s="94"/>
      <c r="G1192" s="93"/>
      <c r="H1192" s="95"/>
    </row>
    <row r="1193" spans="1:8" ht="12.75" x14ac:dyDescent="0.2">
      <c r="A1193" s="97" t="s">
        <v>139</v>
      </c>
      <c r="B1193" s="98" t="s">
        <v>140</v>
      </c>
      <c r="C1193" s="93"/>
      <c r="D1193" s="93"/>
      <c r="E1193" s="95"/>
      <c r="F1193" s="94"/>
      <c r="G1193" s="93"/>
      <c r="H1193" s="95"/>
    </row>
    <row r="1194" spans="1:8" ht="12.75" x14ac:dyDescent="0.2">
      <c r="A1194" s="106"/>
      <c r="B1194" s="92"/>
      <c r="C1194" s="92"/>
      <c r="D1194" s="92"/>
      <c r="E1194" s="92"/>
      <c r="F1194" s="138"/>
      <c r="G1194" s="139"/>
      <c r="H1194" s="138"/>
    </row>
    <row r="1195" spans="1:8" ht="25.15" customHeight="1" x14ac:dyDescent="0.2">
      <c r="A1195" s="140" t="s">
        <v>340</v>
      </c>
      <c r="B1195" s="92"/>
      <c r="C1195" s="92"/>
      <c r="D1195" s="92"/>
      <c r="E1195" s="92"/>
      <c r="F1195" s="138"/>
      <c r="G1195" s="139"/>
      <c r="H1195" s="138"/>
    </row>
    <row r="1196" spans="1:8" ht="25.15" customHeight="1" x14ac:dyDescent="0.2">
      <c r="A1196" s="106"/>
      <c r="B1196" s="92"/>
      <c r="C1196" s="92"/>
      <c r="D1196" s="92"/>
      <c r="E1196" s="92"/>
      <c r="F1196" s="138"/>
      <c r="G1196" s="139"/>
      <c r="H1196" s="138"/>
    </row>
    <row r="1197" spans="1:8" ht="33" customHeight="1" x14ac:dyDescent="0.2">
      <c r="A1197" s="114" t="s">
        <v>142</v>
      </c>
      <c r="B1197" s="115" t="s">
        <v>100</v>
      </c>
      <c r="C1197" s="115" t="s">
        <v>143</v>
      </c>
      <c r="D1197" s="115" t="s">
        <v>144</v>
      </c>
      <c r="E1197" s="115" t="s">
        <v>103</v>
      </c>
      <c r="F1197" s="154" t="s">
        <v>145</v>
      </c>
      <c r="G1197" s="116" t="s">
        <v>146</v>
      </c>
      <c r="H1197" s="117" t="s">
        <v>147</v>
      </c>
    </row>
    <row r="1198" spans="1:8" ht="25.15" customHeight="1" x14ac:dyDescent="0.2">
      <c r="A1198" s="235">
        <v>23020107</v>
      </c>
      <c r="B1198" s="236" t="s">
        <v>389</v>
      </c>
      <c r="C1198" s="134">
        <v>0</v>
      </c>
      <c r="D1198" s="237">
        <v>876014</v>
      </c>
      <c r="E1198" s="238">
        <f t="shared" ref="E1198:E1199" si="121">C1198-D1198</f>
        <v>-876014</v>
      </c>
      <c r="F1198" s="239">
        <v>13000000</v>
      </c>
      <c r="G1198" s="240">
        <v>0</v>
      </c>
      <c r="H1198" s="239">
        <f>C1198+F1198</f>
        <v>13000000</v>
      </c>
    </row>
    <row r="1199" spans="1:8" ht="25.15" customHeight="1" x14ac:dyDescent="0.2">
      <c r="A1199" s="235">
        <v>23010113</v>
      </c>
      <c r="B1199" s="236" t="s">
        <v>369</v>
      </c>
      <c r="C1199" s="134">
        <v>0</v>
      </c>
      <c r="D1199" s="237">
        <v>0</v>
      </c>
      <c r="E1199" s="238">
        <f t="shared" si="121"/>
        <v>0</v>
      </c>
      <c r="F1199" s="239">
        <v>1500000</v>
      </c>
      <c r="G1199" s="240"/>
      <c r="H1199" s="239">
        <f t="shared" ref="H1199" si="122">C1199+F1199</f>
        <v>1500000</v>
      </c>
    </row>
    <row r="1200" spans="1:8" ht="25.15" customHeight="1" x14ac:dyDescent="0.2">
      <c r="A1200" s="151"/>
      <c r="B1200" s="244" t="s">
        <v>153</v>
      </c>
      <c r="C1200" s="245">
        <f t="shared" ref="C1200:H1200" si="123">SUM(C1198:C1199)</f>
        <v>0</v>
      </c>
      <c r="D1200" s="246">
        <f t="shared" si="123"/>
        <v>876014</v>
      </c>
      <c r="E1200" s="246">
        <f t="shared" si="123"/>
        <v>-876014</v>
      </c>
      <c r="F1200" s="245">
        <f t="shared" si="123"/>
        <v>14500000</v>
      </c>
      <c r="G1200" s="246">
        <f t="shared" si="123"/>
        <v>0</v>
      </c>
      <c r="H1200" s="246">
        <f t="shared" si="123"/>
        <v>14500000</v>
      </c>
    </row>
    <row r="1201" spans="1:7" ht="25.15" customHeight="1" x14ac:dyDescent="0.2">
      <c r="A1201" s="163" t="s">
        <v>154</v>
      </c>
      <c r="F1201" s="262" t="s">
        <v>155</v>
      </c>
      <c r="G1201" s="101"/>
    </row>
    <row r="1202" spans="1:7" ht="28.5" customHeight="1" x14ac:dyDescent="0.2">
      <c r="A1202" s="100" t="s">
        <v>155</v>
      </c>
      <c r="B1202" s="136" t="s">
        <v>390</v>
      </c>
      <c r="C1202" s="136"/>
      <c r="D1202" s="136"/>
      <c r="E1202" s="136"/>
      <c r="F1202" s="136"/>
      <c r="G1202" s="136"/>
    </row>
    <row r="1203" spans="1:7" ht="12.75" x14ac:dyDescent="0.2">
      <c r="A1203" s="100"/>
      <c r="B1203" s="220"/>
      <c r="C1203" s="220"/>
      <c r="D1203" s="220"/>
      <c r="E1203" s="220"/>
      <c r="F1203" s="220"/>
      <c r="G1203" s="220"/>
    </row>
    <row r="1204" spans="1:7" ht="12.75" x14ac:dyDescent="0.2">
      <c r="A1204" s="100"/>
      <c r="B1204" s="220"/>
      <c r="C1204" s="220"/>
      <c r="D1204" s="220"/>
      <c r="E1204" s="220"/>
      <c r="F1204" s="220"/>
      <c r="G1204" s="220"/>
    </row>
    <row r="1205" spans="1:7" ht="12.75" x14ac:dyDescent="0.2">
      <c r="A1205" s="100"/>
      <c r="B1205" s="220"/>
      <c r="C1205" s="220"/>
      <c r="D1205" s="220"/>
      <c r="E1205" s="220"/>
      <c r="F1205" s="220"/>
      <c r="G1205" s="220"/>
    </row>
    <row r="1206" spans="1:7" ht="12.75" x14ac:dyDescent="0.2">
      <c r="A1206" s="100"/>
      <c r="B1206" s="220"/>
      <c r="C1206" s="220"/>
      <c r="D1206" s="220"/>
      <c r="E1206" s="220"/>
      <c r="F1206" s="220"/>
      <c r="G1206" s="220"/>
    </row>
    <row r="1207" spans="1:7" ht="12.75" x14ac:dyDescent="0.2">
      <c r="A1207" s="100"/>
      <c r="B1207" s="220"/>
      <c r="C1207" s="220"/>
      <c r="D1207" s="220"/>
      <c r="E1207" s="220"/>
      <c r="F1207" s="220"/>
      <c r="G1207" s="220"/>
    </row>
    <row r="1208" spans="1:7" ht="12.75" x14ac:dyDescent="0.2">
      <c r="A1208" s="100"/>
      <c r="B1208" s="220"/>
      <c r="C1208" s="220"/>
      <c r="D1208" s="220"/>
      <c r="E1208" s="220"/>
      <c r="F1208" s="220"/>
      <c r="G1208" s="220"/>
    </row>
    <row r="1209" spans="1:7" ht="12.75" x14ac:dyDescent="0.2">
      <c r="A1209" s="100"/>
      <c r="B1209" s="220"/>
      <c r="C1209" s="220"/>
      <c r="D1209" s="220"/>
      <c r="E1209" s="220"/>
      <c r="F1209" s="220"/>
      <c r="G1209" s="220"/>
    </row>
    <row r="1210" spans="1:7" ht="12.75" x14ac:dyDescent="0.2">
      <c r="A1210" s="100"/>
      <c r="B1210" s="220"/>
      <c r="C1210" s="220"/>
      <c r="D1210" s="220"/>
      <c r="E1210" s="220"/>
      <c r="F1210" s="220"/>
      <c r="G1210" s="220"/>
    </row>
    <row r="1211" spans="1:7" ht="12.75" x14ac:dyDescent="0.2">
      <c r="A1211" s="100"/>
      <c r="B1211" s="220"/>
      <c r="C1211" s="220"/>
      <c r="D1211" s="220"/>
      <c r="E1211" s="220"/>
      <c r="F1211" s="220"/>
      <c r="G1211" s="220"/>
    </row>
    <row r="1212" spans="1:7" ht="12.75" x14ac:dyDescent="0.2">
      <c r="A1212" s="100"/>
      <c r="B1212" s="220"/>
      <c r="C1212" s="220"/>
      <c r="D1212" s="220"/>
      <c r="E1212" s="220"/>
      <c r="F1212" s="220"/>
      <c r="G1212" s="220"/>
    </row>
    <row r="1213" spans="1:7" ht="12.75" x14ac:dyDescent="0.2">
      <c r="A1213" s="100"/>
      <c r="B1213" s="220"/>
      <c r="C1213" s="220"/>
      <c r="D1213" s="220"/>
      <c r="E1213" s="220"/>
      <c r="F1213" s="220"/>
      <c r="G1213" s="220"/>
    </row>
    <row r="1214" spans="1:7" ht="12.75" x14ac:dyDescent="0.2">
      <c r="A1214" s="100"/>
      <c r="B1214" s="220"/>
      <c r="C1214" s="220"/>
      <c r="D1214" s="220"/>
      <c r="E1214" s="220"/>
      <c r="F1214" s="220"/>
      <c r="G1214" s="220"/>
    </row>
    <row r="1215" spans="1:7" ht="12.75" x14ac:dyDescent="0.2">
      <c r="A1215" s="100"/>
      <c r="B1215" s="220"/>
      <c r="C1215" s="220"/>
      <c r="D1215" s="220"/>
      <c r="E1215" s="220"/>
      <c r="F1215" s="220"/>
      <c r="G1215" s="220"/>
    </row>
    <row r="1216" spans="1:7" ht="12.75" x14ac:dyDescent="0.2">
      <c r="A1216" s="100"/>
      <c r="B1216" s="220"/>
      <c r="C1216" s="220"/>
      <c r="D1216" s="220"/>
      <c r="E1216" s="220"/>
      <c r="F1216" s="220"/>
      <c r="G1216" s="220"/>
    </row>
    <row r="1217" spans="1:8" ht="12.75" x14ac:dyDescent="0.2">
      <c r="A1217" s="100"/>
      <c r="B1217" s="220"/>
      <c r="C1217" s="220"/>
      <c r="D1217" s="220"/>
      <c r="E1217" s="220"/>
      <c r="F1217" s="220"/>
      <c r="G1217" s="220"/>
    </row>
    <row r="1218" spans="1:8" ht="12.75" x14ac:dyDescent="0.2">
      <c r="A1218" s="100"/>
      <c r="B1218" s="220"/>
      <c r="C1218" s="220"/>
      <c r="D1218" s="220"/>
      <c r="E1218" s="220"/>
      <c r="F1218" s="220"/>
      <c r="G1218" s="220"/>
    </row>
    <row r="1219" spans="1:8" ht="12.75" x14ac:dyDescent="0.2">
      <c r="A1219" s="100"/>
      <c r="B1219" s="220"/>
      <c r="C1219" s="220"/>
      <c r="D1219" s="220"/>
      <c r="E1219" s="220"/>
      <c r="F1219" s="220"/>
      <c r="G1219" s="220"/>
    </row>
    <row r="1220" spans="1:8" ht="12.75" x14ac:dyDescent="0.2">
      <c r="A1220" s="100"/>
      <c r="B1220" s="220"/>
      <c r="C1220" s="220"/>
      <c r="D1220" s="220"/>
      <c r="E1220" s="220"/>
      <c r="F1220" s="220"/>
      <c r="G1220" s="220"/>
      <c r="H1220" s="96"/>
    </row>
    <row r="1221" spans="1:8" ht="12.75" x14ac:dyDescent="0.2">
      <c r="A1221" s="100"/>
      <c r="B1221" s="220"/>
      <c r="C1221" s="220"/>
      <c r="D1221" s="220"/>
      <c r="E1221" s="220"/>
      <c r="F1221" s="220"/>
      <c r="G1221" s="220"/>
      <c r="H1221" s="208"/>
    </row>
    <row r="1222" spans="1:8" ht="12.75" x14ac:dyDescent="0.2">
      <c r="A1222" s="100"/>
      <c r="B1222" s="220"/>
      <c r="C1222" s="220"/>
      <c r="D1222" s="220"/>
      <c r="E1222" s="220"/>
      <c r="F1222" s="220"/>
      <c r="G1222" s="220"/>
      <c r="H1222" s="208" t="s">
        <v>391</v>
      </c>
    </row>
    <row r="1223" spans="1:8" ht="12.75" x14ac:dyDescent="0.2">
      <c r="A1223" s="137" t="s">
        <v>83</v>
      </c>
      <c r="B1223" s="92"/>
      <c r="C1223" s="92"/>
      <c r="D1223" s="92"/>
      <c r="E1223" s="92"/>
      <c r="F1223" s="93"/>
      <c r="G1223" s="94"/>
      <c r="H1223" s="134"/>
    </row>
    <row r="1224" spans="1:8" ht="12.75" x14ac:dyDescent="0.2">
      <c r="A1224" s="97" t="s">
        <v>132</v>
      </c>
      <c r="B1224" s="98" t="s">
        <v>82</v>
      </c>
      <c r="C1224" s="131"/>
      <c r="D1224" s="93"/>
      <c r="E1224" s="93"/>
      <c r="F1224" s="94"/>
      <c r="G1224" s="93"/>
      <c r="H1224" s="95"/>
    </row>
    <row r="1225" spans="1:8" ht="12.75" x14ac:dyDescent="0.2">
      <c r="A1225" s="97" t="s">
        <v>133</v>
      </c>
      <c r="B1225" s="99" t="s">
        <v>392</v>
      </c>
      <c r="C1225" s="99"/>
      <c r="D1225" s="93"/>
      <c r="E1225" s="93"/>
      <c r="F1225" s="94"/>
      <c r="G1225" s="93"/>
      <c r="H1225" s="95"/>
    </row>
    <row r="1226" spans="1:8" ht="12.75" x14ac:dyDescent="0.2">
      <c r="A1226" s="97" t="s">
        <v>135</v>
      </c>
      <c r="B1226" s="98" t="s">
        <v>136</v>
      </c>
      <c r="C1226" s="93"/>
      <c r="D1226" s="93"/>
      <c r="E1226" s="93"/>
      <c r="F1226" s="94"/>
      <c r="G1226" s="93"/>
      <c r="H1226" s="95"/>
    </row>
    <row r="1227" spans="1:8" ht="12.75" x14ac:dyDescent="0.2">
      <c r="A1227" s="97" t="s">
        <v>137</v>
      </c>
      <c r="B1227" s="98" t="s">
        <v>138</v>
      </c>
      <c r="C1227" s="93"/>
      <c r="D1227" s="93"/>
      <c r="E1227" s="93"/>
      <c r="F1227" s="94"/>
      <c r="G1227" s="93"/>
      <c r="H1227" s="95"/>
    </row>
    <row r="1228" spans="1:8" ht="12.75" x14ac:dyDescent="0.2">
      <c r="A1228" s="97" t="s">
        <v>139</v>
      </c>
      <c r="B1228" s="98" t="s">
        <v>140</v>
      </c>
      <c r="C1228" s="93"/>
      <c r="D1228" s="93"/>
      <c r="E1228" s="95"/>
      <c r="F1228" s="94"/>
      <c r="G1228" s="93"/>
      <c r="H1228" s="95"/>
    </row>
    <row r="1229" spans="1:8" ht="12.75" x14ac:dyDescent="0.2">
      <c r="A1229" s="106"/>
      <c r="B1229" s="92"/>
      <c r="C1229" s="92"/>
      <c r="D1229" s="92"/>
      <c r="E1229" s="92"/>
      <c r="F1229" s="138"/>
      <c r="G1229" s="139"/>
      <c r="H1229" s="138"/>
    </row>
    <row r="1230" spans="1:8" ht="25.15" customHeight="1" x14ac:dyDescent="0.2">
      <c r="A1230" s="140" t="s">
        <v>328</v>
      </c>
      <c r="B1230" s="92"/>
      <c r="C1230" s="92"/>
      <c r="D1230" s="92"/>
      <c r="E1230" s="92"/>
      <c r="F1230" s="138"/>
      <c r="G1230" s="139"/>
      <c r="H1230" s="138"/>
    </row>
    <row r="1231" spans="1:8" ht="25.15" customHeight="1" x14ac:dyDescent="0.2">
      <c r="A1231" s="106"/>
      <c r="B1231" s="92"/>
      <c r="C1231" s="92"/>
      <c r="D1231" s="92"/>
      <c r="E1231" s="92"/>
      <c r="F1231" s="138"/>
      <c r="G1231" s="139"/>
      <c r="H1231" s="138"/>
    </row>
    <row r="1232" spans="1:8" ht="25.15" customHeight="1" x14ac:dyDescent="0.2">
      <c r="A1232" s="114" t="s">
        <v>142</v>
      </c>
      <c r="B1232" s="115" t="s">
        <v>100</v>
      </c>
      <c r="C1232" s="115" t="s">
        <v>143</v>
      </c>
      <c r="D1232" s="115" t="s">
        <v>144</v>
      </c>
      <c r="E1232" s="115" t="s">
        <v>103</v>
      </c>
      <c r="F1232" s="154" t="s">
        <v>145</v>
      </c>
      <c r="G1232" s="116" t="s">
        <v>146</v>
      </c>
      <c r="H1232" s="117" t="s">
        <v>147</v>
      </c>
    </row>
    <row r="1233" spans="1:8" ht="25.15" customHeight="1" x14ac:dyDescent="0.2">
      <c r="A1233" s="235">
        <v>22020403</v>
      </c>
      <c r="B1233" s="236" t="s">
        <v>177</v>
      </c>
      <c r="C1233" s="134">
        <v>2000000</v>
      </c>
      <c r="D1233" s="237">
        <v>3488564</v>
      </c>
      <c r="E1233" s="238">
        <f>C1233-D1233</f>
        <v>-1488564</v>
      </c>
      <c r="F1233" s="239">
        <v>4000000</v>
      </c>
      <c r="G1233" s="240">
        <v>0</v>
      </c>
      <c r="H1233" s="239">
        <f>C1233+F1233</f>
        <v>6000000</v>
      </c>
    </row>
    <row r="1234" spans="1:8" ht="25.15" customHeight="1" x14ac:dyDescent="0.2">
      <c r="A1234" s="151"/>
      <c r="B1234" s="244" t="s">
        <v>153</v>
      </c>
      <c r="C1234" s="245">
        <f t="shared" ref="C1234:H1234" si="124">SUM(C1233:C1233)</f>
        <v>2000000</v>
      </c>
      <c r="D1234" s="246">
        <f t="shared" si="124"/>
        <v>3488564</v>
      </c>
      <c r="E1234" s="246">
        <f t="shared" si="124"/>
        <v>-1488564</v>
      </c>
      <c r="F1234" s="245">
        <f t="shared" si="124"/>
        <v>4000000</v>
      </c>
      <c r="G1234" s="246">
        <f t="shared" si="124"/>
        <v>0</v>
      </c>
      <c r="H1234" s="246">
        <f t="shared" si="124"/>
        <v>6000000</v>
      </c>
    </row>
    <row r="1235" spans="1:8" ht="25.15" customHeight="1" x14ac:dyDescent="0.2">
      <c r="A1235" s="163" t="s">
        <v>154</v>
      </c>
      <c r="F1235" s="262" t="s">
        <v>155</v>
      </c>
      <c r="G1235" s="101"/>
    </row>
    <row r="1236" spans="1:8" ht="28.5" customHeight="1" x14ac:dyDescent="0.2">
      <c r="A1236" s="100" t="s">
        <v>155</v>
      </c>
      <c r="B1236" s="136" t="s">
        <v>393</v>
      </c>
      <c r="C1236" s="136"/>
      <c r="D1236" s="136"/>
      <c r="E1236" s="136"/>
      <c r="F1236" s="136"/>
      <c r="G1236" s="136"/>
    </row>
    <row r="1237" spans="1:8" ht="12.75" x14ac:dyDescent="0.2">
      <c r="A1237" s="100"/>
      <c r="B1237" s="220"/>
      <c r="C1237" s="220"/>
      <c r="D1237" s="220"/>
      <c r="E1237" s="220"/>
      <c r="F1237" s="220"/>
      <c r="G1237" s="220"/>
    </row>
    <row r="1238" spans="1:8" ht="12.75" x14ac:dyDescent="0.2">
      <c r="A1238" s="100"/>
      <c r="B1238" s="220"/>
      <c r="C1238" s="220"/>
      <c r="D1238" s="220"/>
      <c r="E1238" s="220"/>
      <c r="F1238" s="220"/>
      <c r="G1238" s="220"/>
    </row>
    <row r="1239" spans="1:8" ht="12.75" x14ac:dyDescent="0.2">
      <c r="A1239" s="100"/>
      <c r="B1239" s="220"/>
      <c r="C1239" s="220"/>
      <c r="D1239" s="220"/>
      <c r="E1239" s="220"/>
      <c r="F1239" s="220"/>
      <c r="G1239" s="220"/>
    </row>
    <row r="1240" spans="1:8" ht="12.75" x14ac:dyDescent="0.2">
      <c r="A1240" s="100"/>
      <c r="B1240" s="220"/>
      <c r="C1240" s="220"/>
      <c r="D1240" s="220"/>
      <c r="E1240" s="220"/>
      <c r="F1240" s="220"/>
      <c r="G1240" s="220"/>
    </row>
    <row r="1241" spans="1:8" ht="12.75" x14ac:dyDescent="0.2">
      <c r="A1241" s="100"/>
      <c r="B1241" s="220"/>
      <c r="C1241" s="220"/>
      <c r="D1241" s="220"/>
      <c r="E1241" s="220"/>
      <c r="F1241" s="220"/>
      <c r="G1241" s="220"/>
    </row>
    <row r="1242" spans="1:8" ht="12.75" x14ac:dyDescent="0.2">
      <c r="A1242" s="100"/>
      <c r="B1242" s="220"/>
      <c r="C1242" s="220"/>
      <c r="D1242" s="220"/>
      <c r="E1242" s="220"/>
      <c r="F1242" s="220"/>
      <c r="G1242" s="220"/>
    </row>
    <row r="1243" spans="1:8" ht="12.75" x14ac:dyDescent="0.2">
      <c r="A1243" s="100"/>
      <c r="B1243" s="220"/>
      <c r="C1243" s="220"/>
      <c r="D1243" s="220"/>
      <c r="E1243" s="220"/>
      <c r="F1243" s="220"/>
      <c r="G1243" s="220"/>
    </row>
    <row r="1244" spans="1:8" ht="12.75" x14ac:dyDescent="0.2">
      <c r="A1244" s="100"/>
      <c r="B1244" s="220"/>
      <c r="C1244" s="220"/>
      <c r="D1244" s="220"/>
      <c r="E1244" s="220"/>
      <c r="F1244" s="220"/>
      <c r="G1244" s="220"/>
    </row>
    <row r="1245" spans="1:8" ht="12.75" x14ac:dyDescent="0.2">
      <c r="A1245" s="100"/>
      <c r="B1245" s="220"/>
      <c r="C1245" s="220"/>
      <c r="D1245" s="220"/>
      <c r="E1245" s="220"/>
      <c r="F1245" s="220"/>
      <c r="G1245" s="220"/>
    </row>
    <row r="1246" spans="1:8" ht="12.75" x14ac:dyDescent="0.2">
      <c r="A1246" s="100"/>
      <c r="B1246" s="220"/>
      <c r="C1246" s="220"/>
      <c r="D1246" s="220"/>
      <c r="E1246" s="220"/>
      <c r="F1246" s="220"/>
      <c r="G1246" s="220"/>
    </row>
    <row r="1247" spans="1:8" ht="12.75" x14ac:dyDescent="0.2">
      <c r="A1247" s="100"/>
      <c r="B1247" s="220"/>
      <c r="C1247" s="220"/>
      <c r="D1247" s="220"/>
      <c r="E1247" s="220"/>
      <c r="F1247" s="220"/>
      <c r="G1247" s="220"/>
    </row>
    <row r="1248" spans="1:8" ht="12.75" x14ac:dyDescent="0.2">
      <c r="A1248" s="100"/>
      <c r="B1248" s="220"/>
      <c r="C1248" s="220"/>
      <c r="D1248" s="220"/>
      <c r="E1248" s="220"/>
      <c r="F1248" s="220"/>
      <c r="G1248" s="220"/>
    </row>
    <row r="1249" spans="1:8" ht="12.75" x14ac:dyDescent="0.2">
      <c r="A1249" s="100"/>
      <c r="B1249" s="220"/>
      <c r="C1249" s="220"/>
      <c r="D1249" s="220"/>
      <c r="E1249" s="220"/>
      <c r="F1249" s="220"/>
      <c r="G1249" s="220"/>
    </row>
    <row r="1250" spans="1:8" ht="12.75" x14ac:dyDescent="0.2">
      <c r="A1250" s="100"/>
      <c r="B1250" s="220"/>
      <c r="C1250" s="220"/>
      <c r="D1250" s="220"/>
      <c r="E1250" s="220"/>
      <c r="F1250" s="220"/>
      <c r="G1250" s="220"/>
    </row>
    <row r="1251" spans="1:8" ht="12.75" x14ac:dyDescent="0.2">
      <c r="A1251" s="100"/>
      <c r="B1251" s="220"/>
      <c r="C1251" s="220"/>
      <c r="D1251" s="220"/>
      <c r="E1251" s="220"/>
      <c r="F1251" s="220"/>
      <c r="G1251" s="220"/>
    </row>
    <row r="1252" spans="1:8" ht="12.75" x14ac:dyDescent="0.2">
      <c r="A1252" s="100"/>
      <c r="B1252" s="220"/>
      <c r="C1252" s="220"/>
      <c r="D1252" s="220"/>
      <c r="E1252" s="220"/>
      <c r="F1252" s="220"/>
      <c r="G1252" s="220"/>
    </row>
    <row r="1253" spans="1:8" ht="12.75" x14ac:dyDescent="0.2">
      <c r="A1253" s="100"/>
      <c r="B1253" s="220"/>
      <c r="C1253" s="220"/>
      <c r="D1253" s="220"/>
      <c r="E1253" s="220"/>
      <c r="F1253" s="220"/>
      <c r="G1253" s="220"/>
    </row>
    <row r="1254" spans="1:8" ht="12.75" x14ac:dyDescent="0.2">
      <c r="A1254" s="100"/>
      <c r="B1254" s="220"/>
      <c r="C1254" s="220"/>
      <c r="D1254" s="220"/>
      <c r="E1254" s="220"/>
      <c r="F1254" s="220"/>
      <c r="G1254" s="220"/>
    </row>
    <row r="1255" spans="1:8" ht="12.75" x14ac:dyDescent="0.2">
      <c r="A1255" s="100"/>
      <c r="B1255" s="220"/>
      <c r="C1255" s="220"/>
      <c r="D1255" s="220"/>
      <c r="E1255" s="220"/>
      <c r="F1255" s="220"/>
      <c r="G1255" s="220"/>
    </row>
    <row r="1256" spans="1:8" ht="12.75" x14ac:dyDescent="0.2">
      <c r="A1256" s="100"/>
      <c r="B1256" s="220"/>
      <c r="C1256" s="220"/>
      <c r="D1256" s="220"/>
      <c r="E1256" s="220"/>
      <c r="F1256" s="220"/>
      <c r="G1256" s="220"/>
    </row>
    <row r="1257" spans="1:8" ht="12.75" x14ac:dyDescent="0.2">
      <c r="A1257" s="100"/>
      <c r="B1257" s="220"/>
      <c r="C1257" s="220"/>
      <c r="D1257" s="220"/>
      <c r="E1257" s="220"/>
      <c r="F1257" s="220"/>
      <c r="G1257" s="220"/>
    </row>
    <row r="1258" spans="1:8" ht="12.75" x14ac:dyDescent="0.2">
      <c r="A1258" s="100"/>
      <c r="B1258" s="220"/>
      <c r="C1258" s="220"/>
      <c r="D1258" s="220"/>
      <c r="E1258" s="220"/>
      <c r="F1258" s="220"/>
      <c r="G1258" s="220"/>
      <c r="H1258" s="208" t="s">
        <v>394</v>
      </c>
    </row>
    <row r="1259" spans="1:8" ht="12.75" x14ac:dyDescent="0.2">
      <c r="A1259" s="137" t="s">
        <v>85</v>
      </c>
      <c r="B1259" s="92"/>
      <c r="C1259" s="92"/>
      <c r="D1259" s="92"/>
      <c r="E1259" s="92"/>
      <c r="F1259" s="93"/>
      <c r="G1259" s="94"/>
      <c r="H1259" s="134"/>
    </row>
    <row r="1260" spans="1:8" ht="12.75" x14ac:dyDescent="0.2">
      <c r="A1260" s="97" t="s">
        <v>132</v>
      </c>
      <c r="B1260" s="98" t="s">
        <v>84</v>
      </c>
      <c r="C1260" s="131"/>
      <c r="D1260" s="93"/>
      <c r="E1260" s="93"/>
      <c r="F1260" s="94"/>
      <c r="G1260" s="93"/>
      <c r="H1260" s="95"/>
    </row>
    <row r="1261" spans="1:8" ht="12.75" x14ac:dyDescent="0.2">
      <c r="A1261" s="97" t="s">
        <v>133</v>
      </c>
      <c r="B1261" s="99" t="s">
        <v>395</v>
      </c>
      <c r="C1261" s="99"/>
      <c r="D1261" s="93"/>
      <c r="E1261" s="93"/>
      <c r="F1261" s="94"/>
      <c r="G1261" s="93"/>
      <c r="H1261" s="95"/>
    </row>
    <row r="1262" spans="1:8" ht="12.75" x14ac:dyDescent="0.2">
      <c r="A1262" s="97" t="s">
        <v>135</v>
      </c>
      <c r="B1262" s="98" t="s">
        <v>136</v>
      </c>
      <c r="C1262" s="93"/>
      <c r="D1262" s="93"/>
      <c r="E1262" s="93"/>
      <c r="F1262" s="94"/>
      <c r="G1262" s="93"/>
      <c r="H1262" s="95"/>
    </row>
    <row r="1263" spans="1:8" ht="12.75" x14ac:dyDescent="0.2">
      <c r="A1263" s="97" t="s">
        <v>137</v>
      </c>
      <c r="B1263" s="98" t="s">
        <v>138</v>
      </c>
      <c r="C1263" s="93"/>
      <c r="D1263" s="93"/>
      <c r="E1263" s="93"/>
      <c r="F1263" s="94"/>
      <c r="G1263" s="93"/>
      <c r="H1263" s="95"/>
    </row>
    <row r="1264" spans="1:8" ht="12.75" x14ac:dyDescent="0.2">
      <c r="A1264" s="97" t="s">
        <v>139</v>
      </c>
      <c r="B1264" s="98" t="s">
        <v>140</v>
      </c>
      <c r="C1264" s="93"/>
      <c r="D1264" s="93"/>
      <c r="E1264" s="95"/>
      <c r="F1264" s="94"/>
      <c r="G1264" s="93"/>
      <c r="H1264" s="95"/>
    </row>
    <row r="1265" spans="1:8" ht="12.75" x14ac:dyDescent="0.2">
      <c r="A1265" s="106"/>
      <c r="B1265" s="92"/>
      <c r="C1265" s="92"/>
      <c r="D1265" s="92"/>
      <c r="E1265" s="92"/>
      <c r="F1265" s="138"/>
      <c r="G1265" s="139"/>
      <c r="H1265" s="138"/>
    </row>
    <row r="1266" spans="1:8" ht="25.15" customHeight="1" x14ac:dyDescent="0.2">
      <c r="A1266" s="140" t="s">
        <v>328</v>
      </c>
      <c r="B1266" s="92"/>
      <c r="C1266" s="92"/>
      <c r="D1266" s="92"/>
      <c r="E1266" s="92"/>
      <c r="F1266" s="138"/>
      <c r="G1266" s="139"/>
      <c r="H1266" s="138"/>
    </row>
    <row r="1267" spans="1:8" ht="25.15" customHeight="1" x14ac:dyDescent="0.2">
      <c r="A1267" s="106"/>
      <c r="B1267" s="92"/>
      <c r="C1267" s="92"/>
      <c r="D1267" s="92"/>
      <c r="E1267" s="92"/>
      <c r="F1267" s="138"/>
      <c r="G1267" s="139"/>
      <c r="H1267" s="138"/>
    </row>
    <row r="1268" spans="1:8" ht="34.5" customHeight="1" x14ac:dyDescent="0.2">
      <c r="A1268" s="114" t="s">
        <v>142</v>
      </c>
      <c r="B1268" s="115" t="s">
        <v>100</v>
      </c>
      <c r="C1268" s="115" t="s">
        <v>143</v>
      </c>
      <c r="D1268" s="115" t="s">
        <v>144</v>
      </c>
      <c r="E1268" s="115" t="s">
        <v>103</v>
      </c>
      <c r="F1268" s="154" t="s">
        <v>145</v>
      </c>
      <c r="G1268" s="116" t="s">
        <v>146</v>
      </c>
      <c r="H1268" s="117" t="s">
        <v>147</v>
      </c>
    </row>
    <row r="1269" spans="1:8" ht="25.15" customHeight="1" x14ac:dyDescent="0.2">
      <c r="A1269" s="148">
        <v>22020301</v>
      </c>
      <c r="B1269" s="149" t="s">
        <v>251</v>
      </c>
      <c r="C1269" s="150">
        <v>3500000</v>
      </c>
      <c r="D1269" s="149">
        <v>2619000</v>
      </c>
      <c r="E1269" s="150">
        <f t="shared" ref="E1269:E1276" si="125">C1269-D1269</f>
        <v>881000</v>
      </c>
      <c r="F1269" s="149">
        <v>2000000</v>
      </c>
      <c r="G1269" s="150">
        <v>0</v>
      </c>
      <c r="H1269" s="149">
        <f t="shared" ref="H1269:H1276" si="126">C1269+F1269</f>
        <v>5500000</v>
      </c>
    </row>
    <row r="1270" spans="1:8" ht="25.15" customHeight="1" x14ac:dyDescent="0.2">
      <c r="A1270" s="148">
        <v>22020402</v>
      </c>
      <c r="B1270" s="149" t="s">
        <v>176</v>
      </c>
      <c r="C1270" s="150">
        <v>250000</v>
      </c>
      <c r="D1270" s="149">
        <v>565000</v>
      </c>
      <c r="E1270" s="150">
        <f t="shared" si="125"/>
        <v>-315000</v>
      </c>
      <c r="F1270" s="149">
        <v>1000000</v>
      </c>
      <c r="G1270" s="150">
        <v>0</v>
      </c>
      <c r="H1270" s="149">
        <f t="shared" si="126"/>
        <v>1250000</v>
      </c>
    </row>
    <row r="1271" spans="1:8" ht="25.15" customHeight="1" x14ac:dyDescent="0.2">
      <c r="A1271" s="148">
        <v>22020403</v>
      </c>
      <c r="B1271" s="149" t="s">
        <v>177</v>
      </c>
      <c r="C1271" s="150">
        <v>500000</v>
      </c>
      <c r="D1271" s="149">
        <v>518000</v>
      </c>
      <c r="E1271" s="150">
        <f t="shared" si="125"/>
        <v>-18000</v>
      </c>
      <c r="F1271" s="149">
        <v>600000</v>
      </c>
      <c r="G1271" s="150">
        <v>0</v>
      </c>
      <c r="H1271" s="149">
        <f t="shared" si="126"/>
        <v>1100000</v>
      </c>
    </row>
    <row r="1272" spans="1:8" ht="25.15" customHeight="1" x14ac:dyDescent="0.2">
      <c r="A1272" s="148">
        <v>22021002</v>
      </c>
      <c r="B1272" s="149" t="s">
        <v>230</v>
      </c>
      <c r="C1272" s="150">
        <v>3000000</v>
      </c>
      <c r="D1272" s="149">
        <v>4504000</v>
      </c>
      <c r="E1272" s="150">
        <f t="shared" si="125"/>
        <v>-1504000</v>
      </c>
      <c r="F1272" s="149">
        <v>6500000</v>
      </c>
      <c r="G1272" s="150">
        <v>0</v>
      </c>
      <c r="H1272" s="149">
        <f t="shared" si="126"/>
        <v>9500000</v>
      </c>
    </row>
    <row r="1273" spans="1:8" ht="25.15" customHeight="1" x14ac:dyDescent="0.2">
      <c r="A1273" s="148">
        <v>22021006</v>
      </c>
      <c r="B1273" s="149" t="s">
        <v>331</v>
      </c>
      <c r="C1273" s="150">
        <v>20000</v>
      </c>
      <c r="D1273" s="149">
        <v>25000</v>
      </c>
      <c r="E1273" s="150">
        <f t="shared" si="125"/>
        <v>-5000</v>
      </c>
      <c r="F1273" s="149">
        <v>40000</v>
      </c>
      <c r="G1273" s="150">
        <v>0</v>
      </c>
      <c r="H1273" s="149">
        <f t="shared" si="126"/>
        <v>60000</v>
      </c>
    </row>
    <row r="1274" spans="1:8" ht="25.15" customHeight="1" x14ac:dyDescent="0.2">
      <c r="A1274" s="148">
        <v>22021089</v>
      </c>
      <c r="B1274" s="149" t="s">
        <v>396</v>
      </c>
      <c r="C1274" s="150">
        <v>15000000</v>
      </c>
      <c r="D1274" s="149">
        <v>8092895</v>
      </c>
      <c r="E1274" s="150">
        <f t="shared" si="125"/>
        <v>6907105</v>
      </c>
      <c r="F1274" s="149">
        <v>2000000</v>
      </c>
      <c r="G1274" s="150">
        <v>0</v>
      </c>
      <c r="H1274" s="149">
        <f t="shared" si="126"/>
        <v>17000000</v>
      </c>
    </row>
    <row r="1275" spans="1:8" ht="25.15" customHeight="1" x14ac:dyDescent="0.2">
      <c r="A1275" s="148">
        <v>22021090</v>
      </c>
      <c r="B1275" s="149" t="s">
        <v>397</v>
      </c>
      <c r="C1275" s="150">
        <v>40000000</v>
      </c>
      <c r="D1275" s="149">
        <v>23070000</v>
      </c>
      <c r="E1275" s="150">
        <f>C1275-D1275</f>
        <v>16930000</v>
      </c>
      <c r="F1275" s="149">
        <v>15000000</v>
      </c>
      <c r="G1275" s="150">
        <v>0</v>
      </c>
      <c r="H1275" s="149">
        <f t="shared" si="126"/>
        <v>55000000</v>
      </c>
    </row>
    <row r="1276" spans="1:8" ht="25.15" customHeight="1" x14ac:dyDescent="0.2">
      <c r="A1276" s="148">
        <v>22021135</v>
      </c>
      <c r="B1276" s="149" t="s">
        <v>398</v>
      </c>
      <c r="C1276" s="150">
        <v>10000000</v>
      </c>
      <c r="D1276" s="149">
        <v>9960000</v>
      </c>
      <c r="E1276" s="150">
        <f t="shared" si="125"/>
        <v>40000</v>
      </c>
      <c r="F1276" s="149">
        <v>10000000</v>
      </c>
      <c r="G1276" s="150">
        <v>0</v>
      </c>
      <c r="H1276" s="149">
        <f t="shared" si="126"/>
        <v>20000000</v>
      </c>
    </row>
    <row r="1277" spans="1:8" ht="25.15" customHeight="1" x14ac:dyDescent="0.2">
      <c r="A1277" s="235">
        <v>22021136</v>
      </c>
      <c r="B1277" s="242" t="s">
        <v>399</v>
      </c>
      <c r="C1277" s="94">
        <v>40000000</v>
      </c>
      <c r="D1277" s="237">
        <v>54201532</v>
      </c>
      <c r="E1277" s="238">
        <f>C1277-D1277</f>
        <v>-14201532</v>
      </c>
      <c r="F1277" s="237">
        <v>60000000</v>
      </c>
      <c r="G1277" s="240">
        <v>0</v>
      </c>
      <c r="H1277" s="237">
        <f>C1277+F1277</f>
        <v>100000000</v>
      </c>
    </row>
    <row r="1278" spans="1:8" ht="25.15" customHeight="1" x14ac:dyDescent="0.2">
      <c r="A1278" s="151"/>
      <c r="B1278" s="152" t="s">
        <v>153</v>
      </c>
      <c r="C1278" s="126">
        <f>SUM(C1269:C1277)</f>
        <v>112270000</v>
      </c>
      <c r="D1278" s="126">
        <f t="shared" ref="D1278:H1278" si="127">SUM(D1269:D1277)</f>
        <v>103555427</v>
      </c>
      <c r="E1278" s="126">
        <f t="shared" si="127"/>
        <v>8714573</v>
      </c>
      <c r="F1278" s="126">
        <f t="shared" si="127"/>
        <v>97140000</v>
      </c>
      <c r="G1278" s="126">
        <f t="shared" si="127"/>
        <v>0</v>
      </c>
      <c r="H1278" s="126">
        <f t="shared" si="127"/>
        <v>209410000</v>
      </c>
    </row>
    <row r="1279" spans="1:8" ht="25.15" customHeight="1" x14ac:dyDescent="0.2">
      <c r="A1279" s="163" t="s">
        <v>154</v>
      </c>
      <c r="F1279" s="262" t="s">
        <v>155</v>
      </c>
      <c r="G1279" s="101"/>
    </row>
    <row r="1280" spans="1:8" ht="28.5" customHeight="1" x14ac:dyDescent="0.2">
      <c r="A1280" s="100" t="s">
        <v>155</v>
      </c>
      <c r="B1280" s="136" t="s">
        <v>400</v>
      </c>
      <c r="C1280" s="136"/>
      <c r="D1280" s="136"/>
      <c r="E1280" s="136"/>
      <c r="F1280" s="136"/>
      <c r="G1280" s="136"/>
    </row>
    <row r="1281" spans="1:8" ht="12.75" x14ac:dyDescent="0.2">
      <c r="A1281" s="100"/>
      <c r="B1281" s="220"/>
      <c r="C1281" s="220"/>
      <c r="D1281" s="220"/>
      <c r="E1281" s="220"/>
      <c r="F1281" s="220"/>
      <c r="G1281" s="220"/>
    </row>
    <row r="1282" spans="1:8" ht="12.75" x14ac:dyDescent="0.2">
      <c r="A1282" s="100"/>
      <c r="B1282" s="220"/>
      <c r="C1282" s="220"/>
      <c r="D1282" s="220"/>
      <c r="E1282" s="220"/>
      <c r="F1282" s="220"/>
      <c r="G1282" s="220"/>
    </row>
    <row r="1283" spans="1:8" ht="12.75" x14ac:dyDescent="0.2">
      <c r="A1283" s="100"/>
      <c r="B1283" s="220"/>
      <c r="C1283" s="220"/>
      <c r="D1283" s="220"/>
      <c r="E1283" s="220"/>
      <c r="F1283" s="220"/>
      <c r="G1283" s="220"/>
    </row>
    <row r="1284" spans="1:8" ht="12.75" x14ac:dyDescent="0.2">
      <c r="A1284" s="100"/>
      <c r="B1284" s="220"/>
      <c r="C1284" s="220"/>
      <c r="D1284" s="220"/>
      <c r="E1284" s="220"/>
      <c r="F1284" s="220"/>
      <c r="G1284" s="220"/>
    </row>
    <row r="1285" spans="1:8" ht="12.75" x14ac:dyDescent="0.2">
      <c r="A1285" s="100"/>
      <c r="B1285" s="220"/>
      <c r="C1285" s="220"/>
      <c r="D1285" s="220"/>
      <c r="E1285" s="220"/>
      <c r="F1285" s="220"/>
      <c r="G1285" s="220"/>
    </row>
    <row r="1286" spans="1:8" ht="12.75" x14ac:dyDescent="0.2">
      <c r="A1286" s="100"/>
      <c r="B1286" s="220"/>
      <c r="C1286" s="220"/>
      <c r="D1286" s="220"/>
      <c r="E1286" s="220"/>
      <c r="F1286" s="220"/>
      <c r="G1286" s="220"/>
      <c r="H1286" s="208" t="s">
        <v>401</v>
      </c>
    </row>
    <row r="1287" spans="1:8" ht="12.75" x14ac:dyDescent="0.2">
      <c r="A1287" s="137" t="s">
        <v>87</v>
      </c>
      <c r="B1287" s="92"/>
      <c r="C1287" s="92"/>
      <c r="D1287" s="92"/>
      <c r="E1287" s="92"/>
      <c r="F1287" s="93"/>
      <c r="G1287" s="94"/>
      <c r="H1287" s="134"/>
    </row>
    <row r="1288" spans="1:8" ht="12.75" x14ac:dyDescent="0.2">
      <c r="A1288" s="97" t="s">
        <v>132</v>
      </c>
      <c r="B1288" s="98" t="s">
        <v>86</v>
      </c>
      <c r="C1288" s="131"/>
      <c r="D1288" s="93"/>
      <c r="E1288" s="93"/>
      <c r="F1288" s="94"/>
      <c r="G1288" s="93"/>
      <c r="H1288" s="95"/>
    </row>
    <row r="1289" spans="1:8" ht="12.75" x14ac:dyDescent="0.2">
      <c r="A1289" s="97" t="s">
        <v>133</v>
      </c>
      <c r="B1289" s="99" t="s">
        <v>250</v>
      </c>
      <c r="C1289" s="99"/>
      <c r="D1289" s="93"/>
      <c r="E1289" s="93"/>
      <c r="F1289" s="94"/>
      <c r="G1289" s="93"/>
      <c r="H1289" s="95"/>
    </row>
    <row r="1290" spans="1:8" ht="12.75" x14ac:dyDescent="0.2">
      <c r="A1290" s="97" t="s">
        <v>135</v>
      </c>
      <c r="B1290" s="98" t="s">
        <v>136</v>
      </c>
      <c r="C1290" s="93"/>
      <c r="D1290" s="93"/>
      <c r="E1290" s="93"/>
      <c r="F1290" s="94"/>
      <c r="G1290" s="93"/>
      <c r="H1290" s="95"/>
    </row>
    <row r="1291" spans="1:8" ht="12.75" x14ac:dyDescent="0.2">
      <c r="A1291" s="97" t="s">
        <v>137</v>
      </c>
      <c r="B1291" s="98" t="s">
        <v>138</v>
      </c>
      <c r="C1291" s="93"/>
      <c r="D1291" s="93"/>
      <c r="E1291" s="93"/>
      <c r="F1291" s="94"/>
      <c r="G1291" s="93"/>
      <c r="H1291" s="95"/>
    </row>
    <row r="1292" spans="1:8" ht="12.75" x14ac:dyDescent="0.2">
      <c r="A1292" s="97" t="s">
        <v>139</v>
      </c>
      <c r="B1292" s="98" t="s">
        <v>140</v>
      </c>
      <c r="C1292" s="93"/>
      <c r="D1292" s="93"/>
      <c r="E1292" s="95"/>
      <c r="F1292" s="94"/>
      <c r="G1292" s="93"/>
      <c r="H1292" s="95"/>
    </row>
    <row r="1293" spans="1:8" ht="12.75" x14ac:dyDescent="0.2">
      <c r="A1293" s="106"/>
      <c r="B1293" s="92"/>
      <c r="C1293" s="92"/>
      <c r="D1293" s="92"/>
      <c r="E1293" s="92"/>
      <c r="F1293" s="138"/>
      <c r="G1293" s="139"/>
      <c r="H1293" s="138"/>
    </row>
    <row r="1294" spans="1:8" ht="25.15" customHeight="1" x14ac:dyDescent="0.2">
      <c r="A1294" s="140" t="s">
        <v>328</v>
      </c>
      <c r="B1294" s="92"/>
      <c r="C1294" s="92"/>
      <c r="D1294" s="92"/>
      <c r="E1294" s="92"/>
      <c r="F1294" s="138"/>
      <c r="G1294" s="139"/>
      <c r="H1294" s="138"/>
    </row>
    <row r="1295" spans="1:8" ht="18.75" customHeight="1" x14ac:dyDescent="0.2">
      <c r="A1295" s="106"/>
      <c r="B1295" s="92"/>
      <c r="C1295" s="92"/>
      <c r="D1295" s="92"/>
      <c r="E1295" s="92"/>
      <c r="F1295" s="138"/>
      <c r="G1295" s="139"/>
      <c r="H1295" s="138"/>
    </row>
    <row r="1296" spans="1:8" ht="36" customHeight="1" x14ac:dyDescent="0.2">
      <c r="A1296" s="114" t="s">
        <v>142</v>
      </c>
      <c r="B1296" s="115" t="s">
        <v>100</v>
      </c>
      <c r="C1296" s="115" t="s">
        <v>143</v>
      </c>
      <c r="D1296" s="115" t="s">
        <v>144</v>
      </c>
      <c r="E1296" s="115" t="s">
        <v>103</v>
      </c>
      <c r="F1296" s="154" t="s">
        <v>145</v>
      </c>
      <c r="G1296" s="116" t="s">
        <v>146</v>
      </c>
      <c r="H1296" s="117" t="s">
        <v>147</v>
      </c>
    </row>
    <row r="1297" spans="1:8" ht="25.15" customHeight="1" x14ac:dyDescent="0.2">
      <c r="A1297" s="148">
        <v>22020404</v>
      </c>
      <c r="B1297" s="149" t="s">
        <v>150</v>
      </c>
      <c r="C1297" s="150">
        <v>1000000</v>
      </c>
      <c r="D1297" s="149">
        <v>603800</v>
      </c>
      <c r="E1297" s="150">
        <f t="shared" ref="E1297:E1302" si="128">C1297-D1297</f>
        <v>396200</v>
      </c>
      <c r="F1297" s="149">
        <v>0</v>
      </c>
      <c r="G1297" s="149">
        <v>500000</v>
      </c>
      <c r="H1297" s="149">
        <f>C1297+G1297</f>
        <v>1500000</v>
      </c>
    </row>
    <row r="1298" spans="1:8" ht="25.15" customHeight="1" x14ac:dyDescent="0.2">
      <c r="A1298" s="148">
        <v>22020421</v>
      </c>
      <c r="B1298" s="149" t="s">
        <v>402</v>
      </c>
      <c r="C1298" s="150">
        <v>3500000</v>
      </c>
      <c r="D1298" s="149">
        <v>3497680</v>
      </c>
      <c r="E1298" s="150">
        <f t="shared" si="128"/>
        <v>2320</v>
      </c>
      <c r="F1298" s="149">
        <v>0</v>
      </c>
      <c r="G1298" s="149">
        <v>4000000</v>
      </c>
      <c r="H1298" s="149">
        <f t="shared" ref="H1298:H1302" si="129">C1298+G1298</f>
        <v>7500000</v>
      </c>
    </row>
    <row r="1299" spans="1:8" ht="25.15" customHeight="1" x14ac:dyDescent="0.2">
      <c r="A1299" s="148">
        <v>22020605</v>
      </c>
      <c r="B1299" s="149" t="s">
        <v>254</v>
      </c>
      <c r="C1299" s="150">
        <v>100000</v>
      </c>
      <c r="D1299" s="149">
        <v>80000</v>
      </c>
      <c r="E1299" s="150">
        <f t="shared" si="128"/>
        <v>20000</v>
      </c>
      <c r="F1299" s="149">
        <v>0</v>
      </c>
      <c r="G1299" s="149">
        <v>100000</v>
      </c>
      <c r="H1299" s="149">
        <f t="shared" si="129"/>
        <v>200000</v>
      </c>
    </row>
    <row r="1300" spans="1:8" ht="25.15" customHeight="1" x14ac:dyDescent="0.2">
      <c r="A1300" s="148">
        <v>22021001</v>
      </c>
      <c r="B1300" s="149" t="s">
        <v>152</v>
      </c>
      <c r="C1300" s="150">
        <v>500000</v>
      </c>
      <c r="D1300" s="149">
        <v>441000</v>
      </c>
      <c r="E1300" s="150">
        <f t="shared" si="128"/>
        <v>59000</v>
      </c>
      <c r="F1300" s="149">
        <v>0</v>
      </c>
      <c r="G1300" s="149">
        <v>400000</v>
      </c>
      <c r="H1300" s="149">
        <f t="shared" si="129"/>
        <v>900000</v>
      </c>
    </row>
    <row r="1301" spans="1:8" ht="27.75" customHeight="1" x14ac:dyDescent="0.2">
      <c r="A1301" s="148">
        <v>22021021</v>
      </c>
      <c r="B1301" s="149" t="s">
        <v>403</v>
      </c>
      <c r="C1301" s="150">
        <v>0</v>
      </c>
      <c r="D1301" s="149">
        <v>0</v>
      </c>
      <c r="E1301" s="150">
        <f t="shared" si="128"/>
        <v>0</v>
      </c>
      <c r="F1301" s="149">
        <v>0</v>
      </c>
      <c r="G1301" s="149">
        <v>5000000</v>
      </c>
      <c r="H1301" s="149">
        <f t="shared" si="129"/>
        <v>5000000</v>
      </c>
    </row>
    <row r="1302" spans="1:8" ht="25.15" customHeight="1" x14ac:dyDescent="0.2">
      <c r="A1302" s="148">
        <v>22021034</v>
      </c>
      <c r="B1302" s="149" t="s">
        <v>404</v>
      </c>
      <c r="C1302" s="150">
        <v>0</v>
      </c>
      <c r="D1302" s="149">
        <v>0</v>
      </c>
      <c r="E1302" s="150">
        <f t="shared" si="128"/>
        <v>0</v>
      </c>
      <c r="F1302" s="149">
        <v>0</v>
      </c>
      <c r="G1302" s="149">
        <v>6000000</v>
      </c>
      <c r="H1302" s="149">
        <f t="shared" si="129"/>
        <v>6000000</v>
      </c>
    </row>
    <row r="1303" spans="1:8" ht="25.15" customHeight="1" x14ac:dyDescent="0.2">
      <c r="A1303" s="151"/>
      <c r="B1303" s="152" t="s">
        <v>153</v>
      </c>
      <c r="C1303" s="126">
        <f>SUM(C1297:C1302)</f>
        <v>5100000</v>
      </c>
      <c r="D1303" s="126">
        <f t="shared" ref="D1303:H1303" si="130">SUM(D1297:D1302)</f>
        <v>4622480</v>
      </c>
      <c r="E1303" s="126">
        <f t="shared" si="130"/>
        <v>477520</v>
      </c>
      <c r="F1303" s="126">
        <f t="shared" si="130"/>
        <v>0</v>
      </c>
      <c r="G1303" s="126">
        <f t="shared" si="130"/>
        <v>16000000</v>
      </c>
      <c r="H1303" s="126">
        <f t="shared" si="130"/>
        <v>21100000</v>
      </c>
    </row>
    <row r="1304" spans="1:8" ht="25.15" customHeight="1" x14ac:dyDescent="0.2">
      <c r="A1304" s="163"/>
      <c r="F1304" s="262"/>
      <c r="G1304" s="101"/>
    </row>
    <row r="1305" spans="1:8" s="263" customFormat="1" ht="28.5" customHeight="1" x14ac:dyDescent="0.2"/>
    <row r="1306" spans="1:8" ht="12.75" x14ac:dyDescent="0.2">
      <c r="A1306" s="100"/>
      <c r="B1306" s="220"/>
      <c r="C1306" s="220"/>
      <c r="D1306" s="220"/>
      <c r="E1306" s="220"/>
      <c r="F1306" s="220"/>
      <c r="G1306" s="220"/>
    </row>
    <row r="1307" spans="1:8" ht="12.75" x14ac:dyDescent="0.2">
      <c r="A1307" s="100"/>
      <c r="B1307" s="220"/>
      <c r="C1307" s="220"/>
      <c r="D1307" s="220"/>
      <c r="E1307" s="220"/>
      <c r="F1307" s="220"/>
      <c r="G1307" s="220"/>
    </row>
    <row r="1308" spans="1:8" ht="12.75" x14ac:dyDescent="0.2">
      <c r="A1308" s="100"/>
      <c r="B1308" s="220"/>
      <c r="C1308" s="220"/>
      <c r="D1308" s="220"/>
      <c r="E1308" s="220"/>
      <c r="F1308" s="220"/>
      <c r="G1308" s="220"/>
    </row>
    <row r="1309" spans="1:8" ht="12.75" x14ac:dyDescent="0.2">
      <c r="A1309" s="100"/>
      <c r="B1309" s="220"/>
      <c r="C1309" s="220"/>
      <c r="D1309" s="220"/>
      <c r="E1309" s="220"/>
      <c r="F1309" s="220"/>
      <c r="G1309" s="220"/>
    </row>
    <row r="1310" spans="1:8" ht="12.75" x14ac:dyDescent="0.2">
      <c r="A1310" s="100"/>
      <c r="B1310" s="220"/>
      <c r="C1310" s="220"/>
      <c r="D1310" s="220"/>
      <c r="E1310" s="220"/>
      <c r="F1310" s="220"/>
      <c r="G1310" s="220"/>
    </row>
    <row r="1311" spans="1:8" ht="12.75" x14ac:dyDescent="0.2">
      <c r="A1311" s="100"/>
      <c r="B1311" s="220"/>
      <c r="C1311" s="220"/>
      <c r="D1311" s="220"/>
      <c r="E1311" s="220"/>
      <c r="F1311" s="220"/>
      <c r="G1311" s="220"/>
    </row>
    <row r="1312" spans="1:8" ht="12.75" x14ac:dyDescent="0.2">
      <c r="A1312" s="100"/>
      <c r="B1312" s="220"/>
      <c r="C1312" s="220"/>
      <c r="D1312" s="220"/>
      <c r="E1312" s="220"/>
      <c r="F1312" s="220"/>
      <c r="G1312" s="220"/>
    </row>
    <row r="1313" spans="1:8" ht="12.75" x14ac:dyDescent="0.2">
      <c r="A1313" s="100"/>
      <c r="B1313" s="220"/>
      <c r="C1313" s="220"/>
      <c r="D1313" s="220"/>
      <c r="E1313" s="220"/>
      <c r="F1313" s="220"/>
      <c r="G1313" s="220"/>
    </row>
    <row r="1314" spans="1:8" ht="12.75" x14ac:dyDescent="0.2">
      <c r="A1314" s="100"/>
      <c r="B1314" s="220"/>
      <c r="C1314" s="220"/>
      <c r="D1314" s="220"/>
      <c r="E1314" s="220"/>
      <c r="F1314" s="220"/>
      <c r="G1314" s="220"/>
    </row>
    <row r="1315" spans="1:8" ht="12.75" x14ac:dyDescent="0.2">
      <c r="A1315" s="100"/>
      <c r="B1315" s="220"/>
      <c r="C1315" s="220"/>
      <c r="D1315" s="220"/>
      <c r="E1315" s="220"/>
      <c r="F1315" s="220"/>
      <c r="G1315" s="220"/>
    </row>
    <row r="1316" spans="1:8" ht="12.75" x14ac:dyDescent="0.2">
      <c r="A1316" s="100"/>
      <c r="B1316" s="220"/>
      <c r="C1316" s="220"/>
      <c r="D1316" s="220"/>
      <c r="E1316" s="220"/>
      <c r="F1316" s="220"/>
      <c r="G1316" s="220"/>
    </row>
    <row r="1317" spans="1:8" ht="12.75" x14ac:dyDescent="0.2">
      <c r="A1317" s="100"/>
      <c r="B1317" s="220"/>
      <c r="C1317" s="220"/>
      <c r="D1317" s="220"/>
      <c r="E1317" s="220"/>
      <c r="F1317" s="220"/>
      <c r="G1317" s="220"/>
      <c r="H1317" s="208" t="s">
        <v>405</v>
      </c>
    </row>
    <row r="1318" spans="1:8" ht="12.75" x14ac:dyDescent="0.2">
      <c r="A1318" s="137" t="s">
        <v>89</v>
      </c>
      <c r="B1318" s="92"/>
      <c r="C1318" s="92"/>
      <c r="D1318" s="92"/>
      <c r="E1318" s="92"/>
      <c r="F1318" s="93"/>
      <c r="G1318" s="94"/>
      <c r="H1318" s="134"/>
    </row>
    <row r="1319" spans="1:8" ht="12.75" x14ac:dyDescent="0.2">
      <c r="A1319" s="97" t="s">
        <v>132</v>
      </c>
      <c r="B1319" s="98" t="s">
        <v>88</v>
      </c>
      <c r="C1319" s="131"/>
      <c r="D1319" s="93"/>
      <c r="E1319" s="93"/>
      <c r="F1319" s="94"/>
      <c r="G1319" s="93"/>
      <c r="H1319" s="95"/>
    </row>
    <row r="1320" spans="1:8" ht="12.75" x14ac:dyDescent="0.2">
      <c r="A1320" s="97" t="s">
        <v>133</v>
      </c>
      <c r="B1320" s="99" t="s">
        <v>406</v>
      </c>
      <c r="C1320" s="99"/>
      <c r="D1320" s="93"/>
      <c r="E1320" s="93"/>
      <c r="F1320" s="94"/>
      <c r="G1320" s="93"/>
      <c r="H1320" s="95"/>
    </row>
    <row r="1321" spans="1:8" ht="12.75" x14ac:dyDescent="0.2">
      <c r="A1321" s="97" t="s">
        <v>135</v>
      </c>
      <c r="B1321" s="98" t="s">
        <v>136</v>
      </c>
      <c r="C1321" s="93"/>
      <c r="D1321" s="93"/>
      <c r="E1321" s="93"/>
      <c r="F1321" s="94"/>
      <c r="G1321" s="93"/>
      <c r="H1321" s="95"/>
    </row>
    <row r="1322" spans="1:8" ht="12.75" x14ac:dyDescent="0.2">
      <c r="A1322" s="97" t="s">
        <v>137</v>
      </c>
      <c r="B1322" s="98" t="s">
        <v>138</v>
      </c>
      <c r="C1322" s="93"/>
      <c r="D1322" s="93"/>
      <c r="E1322" s="93"/>
      <c r="F1322" s="94"/>
      <c r="G1322" s="93"/>
      <c r="H1322" s="95"/>
    </row>
    <row r="1323" spans="1:8" ht="12.75" x14ac:dyDescent="0.2">
      <c r="A1323" s="97" t="s">
        <v>139</v>
      </c>
      <c r="B1323" s="98" t="s">
        <v>140</v>
      </c>
      <c r="C1323" s="93"/>
      <c r="D1323" s="93"/>
      <c r="E1323" s="95"/>
      <c r="F1323" s="94"/>
      <c r="G1323" s="93"/>
      <c r="H1323" s="95"/>
    </row>
    <row r="1324" spans="1:8" ht="12.75" x14ac:dyDescent="0.2">
      <c r="A1324" s="106"/>
      <c r="B1324" s="92"/>
      <c r="C1324" s="92"/>
      <c r="D1324" s="92"/>
      <c r="E1324" s="92"/>
      <c r="F1324" s="138"/>
      <c r="G1324" s="139"/>
      <c r="H1324" s="138"/>
    </row>
    <row r="1325" spans="1:8" ht="15.75" customHeight="1" x14ac:dyDescent="0.2">
      <c r="A1325" s="140" t="s">
        <v>328</v>
      </c>
      <c r="B1325" s="92"/>
      <c r="C1325" s="92"/>
      <c r="D1325" s="92"/>
      <c r="E1325" s="92"/>
      <c r="F1325" s="138"/>
      <c r="G1325" s="139"/>
      <c r="H1325" s="138"/>
    </row>
    <row r="1326" spans="1:8" ht="11.25" customHeight="1" x14ac:dyDescent="0.2">
      <c r="A1326" s="106"/>
      <c r="B1326" s="92"/>
      <c r="C1326" s="92"/>
      <c r="D1326" s="92"/>
      <c r="E1326" s="92"/>
      <c r="F1326" s="138"/>
      <c r="G1326" s="139"/>
      <c r="H1326" s="138"/>
    </row>
    <row r="1327" spans="1:8" ht="35.25" customHeight="1" x14ac:dyDescent="0.2">
      <c r="A1327" s="114" t="s">
        <v>142</v>
      </c>
      <c r="B1327" s="115" t="s">
        <v>100</v>
      </c>
      <c r="C1327" s="115" t="s">
        <v>143</v>
      </c>
      <c r="D1327" s="115" t="s">
        <v>144</v>
      </c>
      <c r="E1327" s="115" t="s">
        <v>103</v>
      </c>
      <c r="F1327" s="154" t="s">
        <v>145</v>
      </c>
      <c r="G1327" s="116" t="s">
        <v>146</v>
      </c>
      <c r="H1327" s="117" t="s">
        <v>147</v>
      </c>
    </row>
    <row r="1328" spans="1:8" ht="25.15" customHeight="1" x14ac:dyDescent="0.2">
      <c r="A1328" s="148">
        <v>22020101</v>
      </c>
      <c r="B1328" s="149" t="s">
        <v>407</v>
      </c>
      <c r="C1328" s="150">
        <v>300000</v>
      </c>
      <c r="D1328" s="149">
        <v>1200000</v>
      </c>
      <c r="E1328" s="150">
        <f t="shared" ref="E1328:E1330" si="131">C1328-D1328</f>
        <v>-900000</v>
      </c>
      <c r="F1328" s="149">
        <v>1000000</v>
      </c>
      <c r="G1328" s="150">
        <v>0</v>
      </c>
      <c r="H1328" s="149">
        <f t="shared" ref="H1328" si="132">C1328+F1328</f>
        <v>1300000</v>
      </c>
    </row>
    <row r="1329" spans="1:8" ht="25.15" customHeight="1" x14ac:dyDescent="0.2">
      <c r="A1329" s="148">
        <v>22021009</v>
      </c>
      <c r="B1329" s="149" t="s">
        <v>408</v>
      </c>
      <c r="C1329" s="150">
        <v>1000000</v>
      </c>
      <c r="D1329" s="149">
        <v>2700000</v>
      </c>
      <c r="E1329" s="150">
        <f t="shared" si="131"/>
        <v>-1700000</v>
      </c>
      <c r="F1329" s="149">
        <v>0</v>
      </c>
      <c r="G1329" s="150">
        <v>3300000</v>
      </c>
      <c r="H1329" s="149">
        <f>C1329+G1329</f>
        <v>4300000</v>
      </c>
    </row>
    <row r="1330" spans="1:8" ht="25.15" customHeight="1" x14ac:dyDescent="0.2">
      <c r="A1330" s="148">
        <v>22021035</v>
      </c>
      <c r="B1330" s="149" t="s">
        <v>409</v>
      </c>
      <c r="C1330" s="150">
        <v>0</v>
      </c>
      <c r="D1330" s="149">
        <v>0</v>
      </c>
      <c r="E1330" s="150">
        <f t="shared" si="131"/>
        <v>0</v>
      </c>
      <c r="F1330" s="149">
        <v>0</v>
      </c>
      <c r="G1330" s="150">
        <v>1700000</v>
      </c>
      <c r="H1330" s="149">
        <f>C1330+G1330</f>
        <v>1700000</v>
      </c>
    </row>
    <row r="1331" spans="1:8" ht="25.15" customHeight="1" x14ac:dyDescent="0.2">
      <c r="A1331" s="148">
        <v>23010142</v>
      </c>
      <c r="B1331" s="149" t="s">
        <v>410</v>
      </c>
      <c r="C1331" s="150">
        <v>0</v>
      </c>
      <c r="D1331" s="149">
        <v>0</v>
      </c>
      <c r="E1331" s="150">
        <v>0</v>
      </c>
      <c r="F1331" s="149">
        <v>1500000</v>
      </c>
      <c r="G1331" s="150">
        <v>0</v>
      </c>
      <c r="H1331" s="149">
        <f t="shared" ref="H1331" si="133">C1331+F1331</f>
        <v>1500000</v>
      </c>
    </row>
    <row r="1332" spans="1:8" ht="25.15" customHeight="1" x14ac:dyDescent="0.2">
      <c r="A1332" s="151"/>
      <c r="B1332" s="152" t="s">
        <v>153</v>
      </c>
      <c r="C1332" s="126">
        <f>SUM(C1328:C1331)</f>
        <v>1300000</v>
      </c>
      <c r="D1332" s="126">
        <f>SUM(D1328:D1331)</f>
        <v>3900000</v>
      </c>
      <c r="E1332" s="126">
        <f t="shared" ref="E1332:H1332" si="134">SUM(E1328:E1330)</f>
        <v>-2600000</v>
      </c>
      <c r="F1332" s="126">
        <f>SUM(F1328:F1331)</f>
        <v>2500000</v>
      </c>
      <c r="G1332" s="126">
        <f t="shared" si="134"/>
        <v>5000000</v>
      </c>
      <c r="H1332" s="126">
        <f t="shared" si="134"/>
        <v>7300000</v>
      </c>
    </row>
    <row r="1333" spans="1:8" ht="25.15" customHeight="1" x14ac:dyDescent="0.2">
      <c r="A1333" s="163" t="s">
        <v>154</v>
      </c>
      <c r="F1333" s="262" t="s">
        <v>155</v>
      </c>
      <c r="G1333" s="101"/>
    </row>
    <row r="1334" spans="1:8" ht="28.5" customHeight="1" x14ac:dyDescent="0.2">
      <c r="A1334" s="100" t="s">
        <v>155</v>
      </c>
      <c r="B1334" s="136" t="s">
        <v>411</v>
      </c>
      <c r="C1334" s="136"/>
      <c r="D1334" s="136"/>
      <c r="E1334" s="136"/>
      <c r="F1334" s="136"/>
      <c r="G1334" s="136"/>
    </row>
    <row r="1335" spans="1:8" ht="12.75" x14ac:dyDescent="0.2">
      <c r="A1335" s="100"/>
      <c r="B1335" s="220"/>
      <c r="C1335" s="220"/>
      <c r="D1335" s="220"/>
      <c r="E1335" s="220"/>
      <c r="F1335" s="220"/>
      <c r="G1335" s="220"/>
    </row>
    <row r="1336" spans="1:8" ht="12.75" x14ac:dyDescent="0.2">
      <c r="A1336" s="100"/>
      <c r="B1336" s="220"/>
      <c r="C1336" s="220"/>
      <c r="D1336" s="220"/>
      <c r="E1336" s="220"/>
      <c r="F1336" s="220"/>
      <c r="G1336" s="220"/>
    </row>
    <row r="1337" spans="1:8" ht="12.75" x14ac:dyDescent="0.2">
      <c r="A1337" s="100"/>
      <c r="B1337" s="220"/>
      <c r="C1337" s="220"/>
      <c r="D1337" s="220"/>
      <c r="E1337" s="220"/>
      <c r="F1337" s="220"/>
      <c r="G1337" s="220"/>
    </row>
    <row r="1338" spans="1:8" ht="12.75" x14ac:dyDescent="0.2">
      <c r="A1338" s="100"/>
      <c r="B1338" s="220"/>
      <c r="C1338" s="220"/>
      <c r="D1338" s="220"/>
      <c r="E1338" s="220"/>
      <c r="F1338" s="220"/>
      <c r="G1338" s="220"/>
    </row>
    <row r="1339" spans="1:8" ht="12.75" x14ac:dyDescent="0.2">
      <c r="A1339" s="100"/>
      <c r="B1339" s="220"/>
      <c r="C1339" s="220"/>
      <c r="D1339" s="220"/>
      <c r="E1339" s="220"/>
      <c r="F1339" s="220"/>
      <c r="G1339" s="220"/>
    </row>
    <row r="1340" spans="1:8" ht="12.75" x14ac:dyDescent="0.2">
      <c r="A1340" s="100"/>
      <c r="B1340" s="220"/>
      <c r="C1340" s="220"/>
      <c r="D1340" s="220"/>
      <c r="E1340" s="220"/>
      <c r="F1340" s="220"/>
      <c r="G1340" s="220"/>
    </row>
    <row r="1341" spans="1:8" ht="12.75" x14ac:dyDescent="0.2">
      <c r="A1341" s="100"/>
      <c r="B1341" s="220"/>
      <c r="C1341" s="220"/>
      <c r="D1341" s="220"/>
      <c r="E1341" s="220"/>
      <c r="F1341" s="220"/>
      <c r="G1341" s="220"/>
    </row>
    <row r="1342" spans="1:8" ht="12.75" x14ac:dyDescent="0.2">
      <c r="A1342" s="100"/>
      <c r="B1342" s="220"/>
      <c r="C1342" s="220"/>
      <c r="D1342" s="220"/>
      <c r="E1342" s="220"/>
      <c r="F1342" s="220"/>
      <c r="G1342" s="220"/>
    </row>
    <row r="1343" spans="1:8" ht="12.75" x14ac:dyDescent="0.2">
      <c r="A1343" s="100"/>
      <c r="B1343" s="220"/>
      <c r="C1343" s="220"/>
      <c r="D1343" s="220"/>
      <c r="E1343" s="220"/>
      <c r="F1343" s="220"/>
      <c r="G1343" s="220"/>
    </row>
    <row r="1344" spans="1:8" ht="12.75" x14ac:dyDescent="0.2">
      <c r="A1344" s="100"/>
      <c r="B1344" s="220"/>
      <c r="C1344" s="220"/>
      <c r="D1344" s="220"/>
      <c r="E1344" s="220"/>
      <c r="F1344" s="220"/>
      <c r="G1344" s="220"/>
    </row>
    <row r="1345" spans="1:8" ht="12.75" x14ac:dyDescent="0.2">
      <c r="A1345" s="100"/>
      <c r="B1345" s="220"/>
      <c r="C1345" s="220"/>
      <c r="D1345" s="220"/>
      <c r="E1345" s="220"/>
      <c r="F1345" s="220"/>
      <c r="G1345" s="220"/>
    </row>
    <row r="1346" spans="1:8" ht="12.75" x14ac:dyDescent="0.2">
      <c r="A1346" s="100"/>
      <c r="B1346" s="220"/>
      <c r="C1346" s="220"/>
      <c r="D1346" s="220"/>
      <c r="E1346" s="220"/>
      <c r="F1346" s="220"/>
      <c r="G1346" s="220"/>
    </row>
    <row r="1347" spans="1:8" ht="12.75" x14ac:dyDescent="0.2">
      <c r="A1347" s="100"/>
      <c r="B1347" s="220"/>
      <c r="C1347" s="220"/>
      <c r="D1347" s="220"/>
      <c r="E1347" s="220"/>
      <c r="F1347" s="220"/>
      <c r="G1347" s="220"/>
    </row>
    <row r="1348" spans="1:8" ht="12.75" x14ac:dyDescent="0.2">
      <c r="A1348" s="100"/>
      <c r="B1348" s="220"/>
      <c r="C1348" s="220"/>
      <c r="D1348" s="220"/>
      <c r="E1348" s="220"/>
      <c r="F1348" s="220"/>
      <c r="G1348" s="220"/>
    </row>
    <row r="1349" spans="1:8" ht="12.75" x14ac:dyDescent="0.2">
      <c r="A1349" s="100"/>
      <c r="B1349" s="220"/>
      <c r="C1349" s="220"/>
      <c r="D1349" s="220"/>
      <c r="E1349" s="220"/>
      <c r="F1349" s="220"/>
      <c r="G1349" s="220"/>
    </row>
    <row r="1350" spans="1:8" ht="12.75" x14ac:dyDescent="0.2">
      <c r="A1350" s="100"/>
      <c r="B1350" s="220"/>
      <c r="C1350" s="220"/>
      <c r="D1350" s="220"/>
      <c r="E1350" s="220"/>
      <c r="F1350" s="220"/>
      <c r="G1350" s="220"/>
    </row>
    <row r="1351" spans="1:8" ht="12.75" x14ac:dyDescent="0.2">
      <c r="A1351" s="100"/>
      <c r="B1351" s="220"/>
      <c r="C1351" s="220"/>
      <c r="D1351" s="220"/>
      <c r="E1351" s="220"/>
      <c r="F1351" s="220"/>
      <c r="G1351" s="220"/>
    </row>
    <row r="1352" spans="1:8" ht="12.75" x14ac:dyDescent="0.2">
      <c r="A1352" s="100"/>
      <c r="B1352" s="220"/>
      <c r="C1352" s="220"/>
      <c r="D1352" s="220"/>
      <c r="E1352" s="220"/>
      <c r="F1352" s="220"/>
      <c r="G1352" s="220"/>
      <c r="H1352" s="206" t="s">
        <v>412</v>
      </c>
    </row>
    <row r="1353" spans="1:8" ht="12.75" x14ac:dyDescent="0.2">
      <c r="A1353" s="137" t="s">
        <v>91</v>
      </c>
      <c r="B1353" s="92"/>
      <c r="C1353" s="92"/>
      <c r="D1353" s="92"/>
      <c r="E1353" s="92"/>
      <c r="F1353" s="93"/>
      <c r="G1353" s="94"/>
      <c r="H1353" s="134"/>
    </row>
    <row r="1354" spans="1:8" ht="12.75" x14ac:dyDescent="0.2">
      <c r="A1354" s="97" t="s">
        <v>132</v>
      </c>
      <c r="B1354" s="98" t="s">
        <v>90</v>
      </c>
      <c r="C1354" s="131"/>
      <c r="D1354" s="93"/>
      <c r="E1354" s="93"/>
      <c r="F1354" s="94"/>
      <c r="G1354" s="93"/>
      <c r="H1354" s="95"/>
    </row>
    <row r="1355" spans="1:8" ht="12.75" x14ac:dyDescent="0.2">
      <c r="A1355" s="97" t="s">
        <v>133</v>
      </c>
      <c r="B1355" s="99" t="s">
        <v>413</v>
      </c>
      <c r="C1355" s="99"/>
      <c r="D1355" s="93"/>
      <c r="E1355" s="93"/>
      <c r="F1355" s="94"/>
      <c r="G1355" s="93"/>
      <c r="H1355" s="95"/>
    </row>
    <row r="1356" spans="1:8" ht="12.75" x14ac:dyDescent="0.2">
      <c r="A1356" s="97" t="s">
        <v>135</v>
      </c>
      <c r="B1356" s="98" t="s">
        <v>136</v>
      </c>
      <c r="C1356" s="93"/>
      <c r="D1356" s="93"/>
      <c r="E1356" s="93"/>
      <c r="F1356" s="94"/>
      <c r="G1356" s="93"/>
      <c r="H1356" s="95"/>
    </row>
    <row r="1357" spans="1:8" ht="12.75" x14ac:dyDescent="0.2">
      <c r="A1357" s="97" t="s">
        <v>137</v>
      </c>
      <c r="B1357" s="98" t="s">
        <v>138</v>
      </c>
      <c r="C1357" s="93"/>
      <c r="D1357" s="93"/>
      <c r="E1357" s="93"/>
      <c r="F1357" s="94"/>
      <c r="G1357" s="93"/>
      <c r="H1357" s="95"/>
    </row>
    <row r="1358" spans="1:8" ht="12.75" x14ac:dyDescent="0.2">
      <c r="A1358" s="97" t="s">
        <v>139</v>
      </c>
      <c r="B1358" s="98" t="s">
        <v>140</v>
      </c>
      <c r="C1358" s="93"/>
      <c r="D1358" s="93"/>
      <c r="E1358" s="95"/>
      <c r="F1358" s="94"/>
      <c r="G1358" s="93"/>
      <c r="H1358" s="95"/>
    </row>
    <row r="1359" spans="1:8" ht="12.75" x14ac:dyDescent="0.2">
      <c r="A1359" s="106"/>
      <c r="B1359" s="92"/>
      <c r="C1359" s="92"/>
      <c r="D1359" s="92"/>
      <c r="E1359" s="92"/>
      <c r="F1359" s="138"/>
      <c r="G1359" s="139"/>
      <c r="H1359" s="138"/>
    </row>
    <row r="1360" spans="1:8" ht="15.75" customHeight="1" x14ac:dyDescent="0.2">
      <c r="A1360" s="140" t="s">
        <v>328</v>
      </c>
      <c r="B1360" s="92"/>
      <c r="C1360" s="92"/>
      <c r="D1360" s="92"/>
      <c r="E1360" s="92"/>
      <c r="F1360" s="138"/>
      <c r="G1360" s="139"/>
      <c r="H1360" s="138"/>
    </row>
    <row r="1361" spans="1:8" ht="7.5" customHeight="1" x14ac:dyDescent="0.2">
      <c r="A1361" s="106"/>
      <c r="B1361" s="92"/>
      <c r="C1361" s="92"/>
      <c r="D1361" s="92"/>
      <c r="E1361" s="92"/>
      <c r="F1361" s="138"/>
      <c r="G1361" s="139"/>
      <c r="H1361" s="138"/>
    </row>
    <row r="1362" spans="1:8" ht="33.75" customHeight="1" x14ac:dyDescent="0.2">
      <c r="A1362" s="114" t="s">
        <v>142</v>
      </c>
      <c r="B1362" s="115" t="s">
        <v>100</v>
      </c>
      <c r="C1362" s="115" t="s">
        <v>143</v>
      </c>
      <c r="D1362" s="115" t="s">
        <v>144</v>
      </c>
      <c r="E1362" s="115" t="s">
        <v>103</v>
      </c>
      <c r="F1362" s="154" t="s">
        <v>145</v>
      </c>
      <c r="G1362" s="116" t="s">
        <v>146</v>
      </c>
      <c r="H1362" s="117" t="s">
        <v>147</v>
      </c>
    </row>
    <row r="1363" spans="1:8" ht="25.15" customHeight="1" x14ac:dyDescent="0.2">
      <c r="A1363" s="148">
        <v>22020601</v>
      </c>
      <c r="B1363" s="149" t="s">
        <v>255</v>
      </c>
      <c r="C1363" s="150">
        <v>300000</v>
      </c>
      <c r="D1363" s="149">
        <v>600000</v>
      </c>
      <c r="E1363" s="150">
        <f t="shared" ref="E1363" si="135">C1363-D1363</f>
        <v>-300000</v>
      </c>
      <c r="F1363" s="149">
        <v>900000</v>
      </c>
      <c r="G1363" s="150">
        <v>0</v>
      </c>
      <c r="H1363" s="149">
        <f t="shared" ref="H1363" si="136">C1363+F1363</f>
        <v>1200000</v>
      </c>
    </row>
    <row r="1364" spans="1:8" ht="25.15" customHeight="1" x14ac:dyDescent="0.2">
      <c r="A1364" s="151"/>
      <c r="B1364" s="152" t="s">
        <v>153</v>
      </c>
      <c r="C1364" s="126">
        <f t="shared" ref="C1364:H1364" si="137">SUM(C1363:C1363)</f>
        <v>300000</v>
      </c>
      <c r="D1364" s="126">
        <f t="shared" si="137"/>
        <v>600000</v>
      </c>
      <c r="E1364" s="126">
        <f t="shared" si="137"/>
        <v>-300000</v>
      </c>
      <c r="F1364" s="126">
        <f t="shared" si="137"/>
        <v>900000</v>
      </c>
      <c r="G1364" s="126">
        <f t="shared" si="137"/>
        <v>0</v>
      </c>
      <c r="H1364" s="126">
        <f t="shared" si="137"/>
        <v>1200000</v>
      </c>
    </row>
    <row r="1365" spans="1:8" ht="25.15" customHeight="1" x14ac:dyDescent="0.2">
      <c r="A1365" s="163" t="s">
        <v>154</v>
      </c>
      <c r="F1365" s="262" t="s">
        <v>155</v>
      </c>
      <c r="G1365" s="101"/>
    </row>
    <row r="1366" spans="1:8" ht="23.25" customHeight="1" x14ac:dyDescent="0.2">
      <c r="A1366" s="100" t="s">
        <v>155</v>
      </c>
      <c r="B1366" s="136" t="s">
        <v>414</v>
      </c>
      <c r="C1366" s="136"/>
      <c r="D1366" s="136"/>
      <c r="E1366" s="136"/>
      <c r="F1366" s="136"/>
      <c r="G1366" s="136"/>
    </row>
    <row r="1367" spans="1:8" ht="23.25" customHeight="1" x14ac:dyDescent="0.2">
      <c r="A1367" s="100"/>
      <c r="B1367" s="220"/>
      <c r="C1367" s="220"/>
      <c r="D1367" s="220"/>
      <c r="E1367" s="220"/>
      <c r="F1367" s="220"/>
      <c r="G1367" s="220"/>
    </row>
    <row r="1368" spans="1:8" ht="23.25" customHeight="1" x14ac:dyDescent="0.2">
      <c r="A1368" s="100"/>
      <c r="B1368" s="220"/>
      <c r="C1368" s="220"/>
      <c r="D1368" s="220"/>
      <c r="E1368" s="220"/>
      <c r="F1368" s="220"/>
      <c r="G1368" s="220"/>
    </row>
    <row r="1369" spans="1:8" ht="23.25" customHeight="1" x14ac:dyDescent="0.2">
      <c r="A1369" s="100"/>
      <c r="B1369" s="220"/>
      <c r="C1369" s="220"/>
      <c r="D1369" s="220"/>
      <c r="E1369" s="220"/>
      <c r="F1369" s="220"/>
      <c r="G1369" s="220"/>
    </row>
    <row r="1370" spans="1:8" ht="23.25" customHeight="1" x14ac:dyDescent="0.2">
      <c r="A1370" s="100"/>
      <c r="B1370" s="220"/>
      <c r="C1370" s="220"/>
      <c r="D1370" s="220"/>
      <c r="E1370" s="220"/>
      <c r="F1370" s="220"/>
      <c r="G1370" s="220"/>
    </row>
    <row r="1371" spans="1:8" ht="23.25" customHeight="1" x14ac:dyDescent="0.2">
      <c r="A1371" s="100"/>
      <c r="B1371" s="220"/>
      <c r="C1371" s="220"/>
      <c r="D1371" s="220"/>
      <c r="E1371" s="220"/>
      <c r="F1371" s="220"/>
      <c r="G1371" s="220"/>
    </row>
    <row r="1372" spans="1:8" ht="23.25" customHeight="1" x14ac:dyDescent="0.2">
      <c r="A1372" s="100"/>
      <c r="B1372" s="220"/>
      <c r="C1372" s="220"/>
      <c r="D1372" s="220"/>
      <c r="E1372" s="220"/>
      <c r="F1372" s="220"/>
      <c r="G1372" s="220"/>
    </row>
    <row r="1373" spans="1:8" ht="23.25" customHeight="1" x14ac:dyDescent="0.2">
      <c r="A1373" s="100"/>
      <c r="B1373" s="220"/>
      <c r="C1373" s="220"/>
      <c r="D1373" s="220"/>
      <c r="E1373" s="220"/>
      <c r="F1373" s="220"/>
      <c r="G1373" s="220"/>
    </row>
    <row r="1374" spans="1:8" ht="23.25" customHeight="1" x14ac:dyDescent="0.2">
      <c r="A1374" s="100"/>
      <c r="B1374" s="220"/>
      <c r="C1374" s="220"/>
      <c r="D1374" s="220"/>
      <c r="E1374" s="220"/>
      <c r="F1374" s="220"/>
      <c r="G1374" s="220"/>
    </row>
    <row r="1375" spans="1:8" ht="23.25" customHeight="1" x14ac:dyDescent="0.2">
      <c r="A1375" s="100"/>
      <c r="B1375" s="220"/>
      <c r="C1375" s="220"/>
      <c r="D1375" s="220"/>
      <c r="E1375" s="220"/>
      <c r="F1375" s="220"/>
      <c r="G1375" s="220"/>
    </row>
    <row r="1376" spans="1:8" ht="23.25" customHeight="1" x14ac:dyDescent="0.2">
      <c r="A1376" s="100"/>
      <c r="B1376" s="220"/>
      <c r="C1376" s="220"/>
      <c r="D1376" s="220"/>
      <c r="E1376" s="220"/>
      <c r="F1376" s="220"/>
      <c r="G1376" s="220"/>
    </row>
    <row r="1377" spans="1:8" ht="23.25" customHeight="1" x14ac:dyDescent="0.2">
      <c r="A1377" s="100"/>
      <c r="B1377" s="220"/>
      <c r="C1377" s="220"/>
      <c r="D1377" s="220"/>
      <c r="E1377" s="220"/>
      <c r="F1377" s="220"/>
      <c r="G1377" s="220"/>
    </row>
    <row r="1378" spans="1:8" ht="23.25" customHeight="1" x14ac:dyDescent="0.2">
      <c r="A1378" s="100"/>
      <c r="B1378" s="220"/>
      <c r="C1378" s="220"/>
      <c r="D1378" s="220"/>
      <c r="E1378" s="220"/>
      <c r="F1378" s="220"/>
      <c r="G1378" s="220"/>
    </row>
    <row r="1379" spans="1:8" ht="23.25" customHeight="1" x14ac:dyDescent="0.2">
      <c r="A1379" s="100"/>
      <c r="B1379" s="220"/>
      <c r="C1379" s="220"/>
      <c r="D1379" s="220"/>
      <c r="E1379" s="220"/>
      <c r="F1379" s="220"/>
      <c r="G1379" s="220"/>
    </row>
    <row r="1380" spans="1:8" ht="12" customHeight="1" x14ac:dyDescent="0.2">
      <c r="A1380" s="100"/>
      <c r="B1380" s="220"/>
      <c r="C1380" s="220"/>
      <c r="D1380" s="220"/>
      <c r="E1380" s="220"/>
      <c r="F1380" s="220"/>
      <c r="G1380" s="220"/>
      <c r="H1380" s="208" t="s">
        <v>415</v>
      </c>
    </row>
    <row r="1381" spans="1:8" ht="12.75" x14ac:dyDescent="0.2">
      <c r="A1381" s="137" t="s">
        <v>93</v>
      </c>
      <c r="B1381" s="92"/>
      <c r="C1381" s="92"/>
      <c r="D1381" s="92"/>
      <c r="E1381" s="92"/>
      <c r="F1381" s="93"/>
      <c r="G1381" s="94"/>
      <c r="H1381" s="134"/>
    </row>
    <row r="1382" spans="1:8" ht="12.75" x14ac:dyDescent="0.2">
      <c r="A1382" s="97" t="s">
        <v>132</v>
      </c>
      <c r="B1382" s="98" t="s">
        <v>92</v>
      </c>
      <c r="C1382" s="131"/>
      <c r="D1382" s="93"/>
      <c r="E1382" s="93"/>
      <c r="F1382" s="94"/>
      <c r="G1382" s="93"/>
      <c r="H1382" s="95"/>
    </row>
    <row r="1383" spans="1:8" ht="12.75" x14ac:dyDescent="0.2">
      <c r="A1383" s="97" t="s">
        <v>133</v>
      </c>
      <c r="B1383" s="153">
        <v>70111</v>
      </c>
      <c r="C1383" s="153"/>
      <c r="D1383" s="93"/>
      <c r="E1383" s="93"/>
      <c r="F1383" s="94"/>
      <c r="G1383" s="93"/>
      <c r="H1383" s="95"/>
    </row>
    <row r="1384" spans="1:8" ht="12.75" x14ac:dyDescent="0.2">
      <c r="A1384" s="97" t="s">
        <v>135</v>
      </c>
      <c r="B1384" s="98" t="s">
        <v>136</v>
      </c>
      <c r="C1384" s="93"/>
      <c r="D1384" s="93"/>
      <c r="E1384" s="93"/>
      <c r="F1384" s="94"/>
      <c r="G1384" s="93"/>
      <c r="H1384" s="95"/>
    </row>
    <row r="1385" spans="1:8" ht="12.75" x14ac:dyDescent="0.2">
      <c r="A1385" s="97" t="s">
        <v>137</v>
      </c>
      <c r="B1385" s="98" t="s">
        <v>138</v>
      </c>
      <c r="C1385" s="93"/>
      <c r="D1385" s="93"/>
      <c r="E1385" s="93"/>
      <c r="F1385" s="94"/>
      <c r="G1385" s="93"/>
      <c r="H1385" s="95"/>
    </row>
    <row r="1386" spans="1:8" ht="12.75" x14ac:dyDescent="0.2">
      <c r="A1386" s="97" t="s">
        <v>139</v>
      </c>
      <c r="B1386" s="98" t="s">
        <v>140</v>
      </c>
      <c r="C1386" s="93"/>
      <c r="D1386" s="93"/>
      <c r="E1386" s="95"/>
      <c r="F1386" s="94"/>
      <c r="G1386" s="93"/>
      <c r="H1386" s="95"/>
    </row>
    <row r="1387" spans="1:8" ht="12.75" x14ac:dyDescent="0.2">
      <c r="A1387" s="106"/>
      <c r="B1387" s="92"/>
      <c r="C1387" s="92"/>
      <c r="D1387" s="92"/>
      <c r="E1387" s="92"/>
      <c r="F1387" s="138"/>
      <c r="G1387" s="139"/>
      <c r="H1387" s="138"/>
    </row>
    <row r="1388" spans="1:8" ht="25.15" customHeight="1" x14ac:dyDescent="0.2">
      <c r="A1388" s="140" t="s">
        <v>328</v>
      </c>
      <c r="B1388" s="92"/>
      <c r="C1388" s="92"/>
      <c r="D1388" s="92"/>
      <c r="E1388" s="92"/>
      <c r="F1388" s="138"/>
      <c r="G1388" s="139"/>
      <c r="H1388" s="138"/>
    </row>
    <row r="1389" spans="1:8" ht="12" customHeight="1" x14ac:dyDescent="0.2">
      <c r="A1389" s="106"/>
      <c r="B1389" s="92"/>
      <c r="C1389" s="92"/>
      <c r="D1389" s="92"/>
      <c r="E1389" s="92"/>
      <c r="F1389" s="138"/>
      <c r="G1389" s="139"/>
      <c r="H1389" s="138"/>
    </row>
    <row r="1390" spans="1:8" ht="35.25" customHeight="1" x14ac:dyDescent="0.2">
      <c r="A1390" s="114" t="s">
        <v>142</v>
      </c>
      <c r="B1390" s="115" t="s">
        <v>100</v>
      </c>
      <c r="C1390" s="115" t="s">
        <v>143</v>
      </c>
      <c r="D1390" s="115" t="s">
        <v>144</v>
      </c>
      <c r="E1390" s="115" t="s">
        <v>103</v>
      </c>
      <c r="F1390" s="154" t="s">
        <v>145</v>
      </c>
      <c r="G1390" s="116" t="s">
        <v>146</v>
      </c>
      <c r="H1390" s="117" t="s">
        <v>147</v>
      </c>
    </row>
    <row r="1391" spans="1:8" ht="25.15" customHeight="1" x14ac:dyDescent="0.2">
      <c r="A1391" s="148">
        <v>22020101</v>
      </c>
      <c r="B1391" s="149" t="s">
        <v>207</v>
      </c>
      <c r="C1391" s="150">
        <v>3000000</v>
      </c>
      <c r="D1391" s="149">
        <v>5980000</v>
      </c>
      <c r="E1391" s="150">
        <f t="shared" ref="E1391:E1398" si="138">C1391-D1391</f>
        <v>-2980000</v>
      </c>
      <c r="F1391" s="149">
        <v>0</v>
      </c>
      <c r="G1391" s="149">
        <v>7000000</v>
      </c>
      <c r="H1391" s="149">
        <f>C1391+G1391</f>
        <v>10000000</v>
      </c>
    </row>
    <row r="1392" spans="1:8" ht="25.15" customHeight="1" x14ac:dyDescent="0.2">
      <c r="A1392" s="148">
        <v>22020102</v>
      </c>
      <c r="B1392" s="149" t="s">
        <v>212</v>
      </c>
      <c r="C1392" s="150">
        <v>800000000</v>
      </c>
      <c r="D1392" s="149">
        <v>507069100</v>
      </c>
      <c r="E1392" s="150">
        <f t="shared" si="138"/>
        <v>292930900</v>
      </c>
      <c r="F1392" s="149">
        <v>0</v>
      </c>
      <c r="G1392" s="149">
        <v>200000000</v>
      </c>
      <c r="H1392" s="149">
        <f t="shared" ref="H1392:H1398" si="139">C1392+G1392</f>
        <v>1000000000</v>
      </c>
    </row>
    <row r="1393" spans="1:8" ht="25.15" customHeight="1" x14ac:dyDescent="0.2">
      <c r="A1393" s="148">
        <v>22020401</v>
      </c>
      <c r="B1393" s="149" t="s">
        <v>175</v>
      </c>
      <c r="C1393" s="150">
        <v>70000000</v>
      </c>
      <c r="D1393" s="149">
        <v>54860700</v>
      </c>
      <c r="E1393" s="150">
        <f t="shared" si="138"/>
        <v>15139300</v>
      </c>
      <c r="F1393" s="149">
        <v>0</v>
      </c>
      <c r="G1393" s="149">
        <v>20000000</v>
      </c>
      <c r="H1393" s="149">
        <f t="shared" si="139"/>
        <v>90000000</v>
      </c>
    </row>
    <row r="1394" spans="1:8" ht="25.15" customHeight="1" x14ac:dyDescent="0.2">
      <c r="A1394" s="148">
        <v>22020403</v>
      </c>
      <c r="B1394" s="149" t="s">
        <v>416</v>
      </c>
      <c r="C1394" s="150">
        <v>60000000</v>
      </c>
      <c r="D1394" s="149">
        <v>56919750</v>
      </c>
      <c r="E1394" s="150">
        <f t="shared" si="138"/>
        <v>3080250</v>
      </c>
      <c r="F1394" s="149">
        <v>0</v>
      </c>
      <c r="G1394" s="149">
        <v>40000000</v>
      </c>
      <c r="H1394" s="149">
        <f t="shared" si="139"/>
        <v>100000000</v>
      </c>
    </row>
    <row r="1395" spans="1:8" ht="25.15" customHeight="1" x14ac:dyDescent="0.2">
      <c r="A1395" s="148">
        <v>22020803</v>
      </c>
      <c r="B1395" s="149" t="s">
        <v>215</v>
      </c>
      <c r="C1395" s="150">
        <v>80000000</v>
      </c>
      <c r="D1395" s="149">
        <v>63110000</v>
      </c>
      <c r="E1395" s="150">
        <f t="shared" si="138"/>
        <v>16890000</v>
      </c>
      <c r="F1395" s="149">
        <v>0</v>
      </c>
      <c r="G1395" s="149">
        <v>10000000</v>
      </c>
      <c r="H1395" s="149">
        <f t="shared" si="139"/>
        <v>90000000</v>
      </c>
    </row>
    <row r="1396" spans="1:8" ht="25.15" customHeight="1" x14ac:dyDescent="0.2">
      <c r="A1396" s="148">
        <v>22021001</v>
      </c>
      <c r="B1396" s="149" t="s">
        <v>152</v>
      </c>
      <c r="C1396" s="150">
        <v>140000000</v>
      </c>
      <c r="D1396" s="149">
        <v>107128800</v>
      </c>
      <c r="E1396" s="150">
        <f t="shared" si="138"/>
        <v>32871200</v>
      </c>
      <c r="F1396" s="149">
        <v>0</v>
      </c>
      <c r="G1396" s="149">
        <v>40000000</v>
      </c>
      <c r="H1396" s="149">
        <f t="shared" si="139"/>
        <v>180000000</v>
      </c>
    </row>
    <row r="1397" spans="1:8" ht="27.75" customHeight="1" x14ac:dyDescent="0.2">
      <c r="A1397" s="148">
        <v>22021002</v>
      </c>
      <c r="B1397" s="149" t="s">
        <v>230</v>
      </c>
      <c r="C1397" s="150">
        <v>60000000</v>
      </c>
      <c r="D1397" s="149">
        <v>71741750</v>
      </c>
      <c r="E1397" s="150">
        <f t="shared" si="138"/>
        <v>-11741750</v>
      </c>
      <c r="F1397" s="149">
        <v>0</v>
      </c>
      <c r="G1397" s="149">
        <v>30000000</v>
      </c>
      <c r="H1397" s="149">
        <f t="shared" si="139"/>
        <v>90000000</v>
      </c>
    </row>
    <row r="1398" spans="1:8" ht="25.15" customHeight="1" x14ac:dyDescent="0.2">
      <c r="A1398" s="148">
        <v>22021023</v>
      </c>
      <c r="B1398" s="149" t="s">
        <v>417</v>
      </c>
      <c r="C1398" s="150">
        <v>80000000</v>
      </c>
      <c r="D1398" s="149">
        <v>43447500</v>
      </c>
      <c r="E1398" s="150">
        <f t="shared" si="138"/>
        <v>36552500</v>
      </c>
      <c r="F1398" s="149">
        <v>0</v>
      </c>
      <c r="G1398" s="149">
        <v>10000000</v>
      </c>
      <c r="H1398" s="149">
        <f t="shared" si="139"/>
        <v>90000000</v>
      </c>
    </row>
    <row r="1399" spans="1:8" ht="25.15" customHeight="1" x14ac:dyDescent="0.2">
      <c r="A1399" s="151"/>
      <c r="B1399" s="152" t="s">
        <v>153</v>
      </c>
      <c r="C1399" s="126">
        <f>SUM(C1391:C1398)</f>
        <v>1293000000</v>
      </c>
      <c r="D1399" s="126">
        <f t="shared" ref="D1399:H1399" si="140">SUM(D1391:D1398)</f>
        <v>910257600</v>
      </c>
      <c r="E1399" s="126">
        <f t="shared" si="140"/>
        <v>382742400</v>
      </c>
      <c r="F1399" s="126">
        <f t="shared" si="140"/>
        <v>0</v>
      </c>
      <c r="G1399" s="126">
        <f t="shared" si="140"/>
        <v>357000000</v>
      </c>
      <c r="H1399" s="126">
        <f t="shared" si="140"/>
        <v>1650000000</v>
      </c>
    </row>
    <row r="1400" spans="1:8" ht="23.25" customHeight="1" x14ac:dyDescent="0.2">
      <c r="A1400" s="100"/>
      <c r="B1400" s="220"/>
      <c r="C1400" s="220"/>
      <c r="D1400" s="220"/>
      <c r="E1400" s="220"/>
      <c r="F1400" s="220"/>
      <c r="G1400" s="220"/>
    </row>
    <row r="1401" spans="1:8" ht="23.25" customHeight="1" x14ac:dyDescent="0.2">
      <c r="A1401" s="100"/>
      <c r="B1401" s="220"/>
      <c r="C1401" s="220"/>
      <c r="D1401" s="220"/>
      <c r="E1401" s="220"/>
      <c r="F1401" s="220"/>
      <c r="G1401" s="220"/>
    </row>
    <row r="1402" spans="1:8" ht="23.25" customHeight="1" x14ac:dyDescent="0.2">
      <c r="A1402" s="100"/>
      <c r="B1402" s="220"/>
      <c r="C1402" s="220"/>
      <c r="D1402" s="220"/>
      <c r="E1402" s="220"/>
      <c r="F1402" s="220"/>
      <c r="G1402" s="220"/>
    </row>
    <row r="1403" spans="1:8" ht="23.25" customHeight="1" x14ac:dyDescent="0.2">
      <c r="A1403" s="100"/>
      <c r="B1403" s="220"/>
      <c r="C1403" s="220"/>
      <c r="D1403" s="220"/>
      <c r="E1403" s="220"/>
      <c r="F1403" s="220"/>
      <c r="G1403" s="220"/>
    </row>
    <row r="1404" spans="1:8" ht="23.25" customHeight="1" x14ac:dyDescent="0.2">
      <c r="A1404" s="100"/>
      <c r="B1404" s="220"/>
      <c r="C1404" s="220"/>
      <c r="D1404" s="220"/>
      <c r="E1404" s="220"/>
      <c r="F1404" s="220"/>
      <c r="G1404" s="220"/>
    </row>
    <row r="1405" spans="1:8" ht="23.25" customHeight="1" x14ac:dyDescent="0.2">
      <c r="A1405" s="100"/>
      <c r="B1405" s="220"/>
      <c r="C1405" s="220"/>
      <c r="D1405" s="220"/>
      <c r="E1405" s="220"/>
      <c r="F1405" s="220"/>
      <c r="G1405" s="220"/>
    </row>
    <row r="1406" spans="1:8" ht="23.25" customHeight="1" x14ac:dyDescent="0.2">
      <c r="A1406" s="100"/>
      <c r="B1406" s="220"/>
      <c r="C1406" s="220"/>
      <c r="D1406" s="220"/>
      <c r="E1406" s="220"/>
      <c r="F1406" s="220"/>
      <c r="G1406" s="220"/>
      <c r="H1406" s="208" t="s">
        <v>418</v>
      </c>
    </row>
    <row r="1407" spans="1:8" ht="12.75" x14ac:dyDescent="0.2">
      <c r="A1407" s="137" t="s">
        <v>95</v>
      </c>
      <c r="B1407" s="92"/>
      <c r="C1407" s="92"/>
      <c r="D1407" s="92"/>
      <c r="E1407" s="92"/>
      <c r="F1407" s="93"/>
      <c r="G1407" s="94"/>
      <c r="H1407" s="134"/>
    </row>
    <row r="1408" spans="1:8" ht="12.75" x14ac:dyDescent="0.2">
      <c r="A1408" s="97" t="s">
        <v>132</v>
      </c>
      <c r="B1408" s="98" t="s">
        <v>94</v>
      </c>
      <c r="C1408" s="131"/>
      <c r="D1408" s="93"/>
      <c r="E1408" s="93"/>
      <c r="F1408" s="94"/>
      <c r="G1408" s="93"/>
      <c r="H1408" s="95"/>
    </row>
    <row r="1409" spans="1:8" ht="12.75" x14ac:dyDescent="0.2">
      <c r="A1409" s="97" t="s">
        <v>133</v>
      </c>
      <c r="B1409" s="153">
        <v>70112</v>
      </c>
      <c r="C1409" s="153"/>
      <c r="D1409" s="93"/>
      <c r="E1409" s="93"/>
      <c r="F1409" s="94"/>
      <c r="G1409" s="93"/>
      <c r="H1409" s="95"/>
    </row>
    <row r="1410" spans="1:8" ht="12.75" x14ac:dyDescent="0.2">
      <c r="A1410" s="97" t="s">
        <v>135</v>
      </c>
      <c r="B1410" s="98" t="s">
        <v>136</v>
      </c>
      <c r="C1410" s="93"/>
      <c r="D1410" s="93"/>
      <c r="E1410" s="93"/>
      <c r="F1410" s="94"/>
      <c r="G1410" s="93"/>
      <c r="H1410" s="95"/>
    </row>
    <row r="1411" spans="1:8" ht="12.75" x14ac:dyDescent="0.2">
      <c r="A1411" s="97" t="s">
        <v>137</v>
      </c>
      <c r="B1411" s="98" t="s">
        <v>138</v>
      </c>
      <c r="C1411" s="93"/>
      <c r="D1411" s="93"/>
      <c r="E1411" s="93"/>
      <c r="F1411" s="94"/>
      <c r="G1411" s="93"/>
      <c r="H1411" s="95"/>
    </row>
    <row r="1412" spans="1:8" ht="12.75" x14ac:dyDescent="0.2">
      <c r="A1412" s="97" t="s">
        <v>139</v>
      </c>
      <c r="B1412" s="98" t="s">
        <v>140</v>
      </c>
      <c r="C1412" s="93"/>
      <c r="D1412" s="93"/>
      <c r="E1412" s="95"/>
      <c r="F1412" s="94"/>
      <c r="G1412" s="93"/>
      <c r="H1412" s="95"/>
    </row>
    <row r="1413" spans="1:8" ht="12.75" x14ac:dyDescent="0.2">
      <c r="A1413" s="106"/>
      <c r="B1413" s="92"/>
      <c r="C1413" s="92"/>
      <c r="D1413" s="92"/>
      <c r="E1413" s="92"/>
      <c r="F1413" s="138"/>
      <c r="G1413" s="139"/>
      <c r="H1413" s="138"/>
    </row>
    <row r="1414" spans="1:8" ht="15.75" customHeight="1" x14ac:dyDescent="0.2">
      <c r="A1414" s="140" t="s">
        <v>328</v>
      </c>
      <c r="B1414" s="92"/>
      <c r="C1414" s="92"/>
      <c r="D1414" s="92"/>
      <c r="E1414" s="92"/>
      <c r="F1414" s="138"/>
      <c r="G1414" s="139"/>
      <c r="H1414" s="138"/>
    </row>
    <row r="1415" spans="1:8" ht="11.25" customHeight="1" x14ac:dyDescent="0.2">
      <c r="A1415" s="106"/>
      <c r="B1415" s="92"/>
      <c r="C1415" s="92"/>
      <c r="D1415" s="92"/>
      <c r="E1415" s="92"/>
      <c r="F1415" s="138"/>
      <c r="G1415" s="139"/>
      <c r="H1415" s="138"/>
    </row>
    <row r="1416" spans="1:8" ht="34.5" customHeight="1" x14ac:dyDescent="0.2">
      <c r="A1416" s="114" t="s">
        <v>142</v>
      </c>
      <c r="B1416" s="115" t="s">
        <v>100</v>
      </c>
      <c r="C1416" s="115" t="s">
        <v>143</v>
      </c>
      <c r="D1416" s="115" t="s">
        <v>144</v>
      </c>
      <c r="E1416" s="115" t="s">
        <v>103</v>
      </c>
      <c r="F1416" s="154" t="s">
        <v>145</v>
      </c>
      <c r="G1416" s="116" t="s">
        <v>146</v>
      </c>
      <c r="H1416" s="117" t="s">
        <v>147</v>
      </c>
    </row>
    <row r="1417" spans="1:8" ht="25.15" customHeight="1" x14ac:dyDescent="0.2">
      <c r="A1417" s="155">
        <v>22020305</v>
      </c>
      <c r="B1417" s="149" t="s">
        <v>419</v>
      </c>
      <c r="C1417" s="150">
        <v>15000000</v>
      </c>
      <c r="D1417" s="149">
        <v>15000000</v>
      </c>
      <c r="E1417" s="150">
        <f t="shared" ref="E1417" si="141">C1417-D1417</f>
        <v>0</v>
      </c>
      <c r="F1417" s="149">
        <v>0</v>
      </c>
      <c r="G1417" s="150">
        <v>10000000</v>
      </c>
      <c r="H1417" s="149">
        <f>C1417+G1417</f>
        <v>25000000</v>
      </c>
    </row>
    <row r="1418" spans="1:8" ht="25.15" customHeight="1" x14ac:dyDescent="0.2">
      <c r="A1418" s="151"/>
      <c r="B1418" s="152" t="s">
        <v>153</v>
      </c>
      <c r="C1418" s="126">
        <f>SUM(C1417:C1417)</f>
        <v>15000000</v>
      </c>
      <c r="D1418" s="126">
        <f>SUM(D1417:D1417)</f>
        <v>15000000</v>
      </c>
      <c r="E1418" s="126">
        <f>SUM(E1417:E1417)</f>
        <v>0</v>
      </c>
      <c r="F1418" s="126">
        <f>SUM(F1417:F1417)</f>
        <v>0</v>
      </c>
      <c r="G1418" s="126">
        <f>SUM(G1417:G1417)</f>
        <v>10000000</v>
      </c>
      <c r="H1418" s="126">
        <f>SUM(H1417:H1417)</f>
        <v>25000000</v>
      </c>
    </row>
    <row r="1419" spans="1:8" ht="25.15" customHeight="1" x14ac:dyDescent="0.2">
      <c r="A1419" s="163"/>
      <c r="F1419" s="262"/>
      <c r="G1419" s="101"/>
    </row>
    <row r="1420" spans="1:8" ht="12.75" x14ac:dyDescent="0.2">
      <c r="A1420" s="100"/>
      <c r="B1420" s="118"/>
      <c r="C1420" s="118"/>
      <c r="D1420" s="118"/>
      <c r="E1420" s="118"/>
      <c r="F1420" s="118"/>
      <c r="G1420" s="118"/>
    </row>
    <row r="1421" spans="1:8" ht="12.75" x14ac:dyDescent="0.2">
      <c r="A1421" s="100"/>
      <c r="B1421" s="118"/>
      <c r="C1421" s="118"/>
      <c r="D1421" s="118"/>
      <c r="E1421" s="118"/>
      <c r="F1421" s="118"/>
      <c r="G1421" s="118"/>
    </row>
    <row r="1422" spans="1:8" ht="12.75" x14ac:dyDescent="0.2">
      <c r="A1422" s="100"/>
      <c r="B1422" s="118"/>
      <c r="C1422" s="118"/>
      <c r="D1422" s="118"/>
      <c r="E1422" s="118"/>
      <c r="F1422" s="118"/>
      <c r="G1422" s="118"/>
    </row>
    <row r="1423" spans="1:8" ht="12.75" x14ac:dyDescent="0.2">
      <c r="A1423" s="100"/>
      <c r="B1423" s="118"/>
      <c r="C1423" s="118"/>
      <c r="D1423" s="118"/>
      <c r="E1423" s="118"/>
      <c r="F1423" s="118"/>
      <c r="G1423" s="118"/>
    </row>
    <row r="1424" spans="1:8" ht="12.75" x14ac:dyDescent="0.2">
      <c r="A1424" s="100"/>
      <c r="B1424" s="118"/>
      <c r="C1424" s="118"/>
      <c r="D1424" s="118"/>
      <c r="E1424" s="118"/>
      <c r="F1424" s="118"/>
      <c r="G1424" s="118"/>
    </row>
    <row r="1425" spans="1:8" ht="12.75" x14ac:dyDescent="0.2">
      <c r="A1425" s="100"/>
      <c r="B1425" s="118"/>
      <c r="C1425" s="118"/>
      <c r="D1425" s="118"/>
      <c r="E1425" s="118"/>
      <c r="F1425" s="118"/>
      <c r="G1425" s="118"/>
    </row>
    <row r="1426" spans="1:8" ht="12.75" x14ac:dyDescent="0.2">
      <c r="A1426" s="100"/>
      <c r="B1426" s="118"/>
      <c r="C1426" s="118"/>
      <c r="D1426" s="118"/>
      <c r="E1426" s="118"/>
      <c r="F1426" s="118"/>
      <c r="G1426" s="118"/>
    </row>
    <row r="1427" spans="1:8" ht="13.5" customHeight="1" x14ac:dyDescent="0.2">
      <c r="A1427" s="100"/>
      <c r="B1427" s="118"/>
      <c r="C1427" s="118"/>
      <c r="D1427" s="118"/>
      <c r="E1427" s="118"/>
      <c r="F1427" s="118"/>
      <c r="G1427" s="118"/>
    </row>
    <row r="1428" spans="1:8" ht="12.75" x14ac:dyDescent="0.2">
      <c r="A1428" s="137" t="s">
        <v>95</v>
      </c>
      <c r="B1428" s="92"/>
      <c r="C1428" s="92"/>
      <c r="D1428" s="92"/>
      <c r="E1428" s="92"/>
      <c r="F1428" s="93"/>
      <c r="G1428" s="94"/>
      <c r="H1428" s="134"/>
    </row>
    <row r="1429" spans="1:8" ht="12.75" x14ac:dyDescent="0.2">
      <c r="A1429" s="97" t="s">
        <v>132</v>
      </c>
      <c r="B1429" s="98" t="s">
        <v>94</v>
      </c>
      <c r="C1429" s="131"/>
      <c r="D1429" s="93"/>
      <c r="E1429" s="93"/>
      <c r="F1429" s="94"/>
      <c r="G1429" s="93"/>
      <c r="H1429" s="95"/>
    </row>
    <row r="1430" spans="1:8" ht="12.75" x14ac:dyDescent="0.2">
      <c r="A1430" s="97" t="s">
        <v>133</v>
      </c>
      <c r="B1430" s="153">
        <v>70112</v>
      </c>
      <c r="C1430" s="153"/>
      <c r="D1430" s="93"/>
      <c r="E1430" s="93"/>
      <c r="F1430" s="94"/>
      <c r="G1430" s="93"/>
      <c r="H1430" s="95"/>
    </row>
    <row r="1431" spans="1:8" ht="12.75" x14ac:dyDescent="0.2">
      <c r="A1431" s="97" t="s">
        <v>135</v>
      </c>
      <c r="B1431" s="98" t="s">
        <v>136</v>
      </c>
      <c r="C1431" s="93"/>
      <c r="D1431" s="93"/>
      <c r="E1431" s="93"/>
      <c r="F1431" s="94"/>
      <c r="G1431" s="93"/>
      <c r="H1431" s="95"/>
    </row>
    <row r="1432" spans="1:8" ht="12.75" x14ac:dyDescent="0.2">
      <c r="A1432" s="97" t="s">
        <v>137</v>
      </c>
      <c r="B1432" s="98" t="s">
        <v>138</v>
      </c>
      <c r="C1432" s="93"/>
      <c r="D1432" s="93"/>
      <c r="E1432" s="93"/>
      <c r="F1432" s="94"/>
      <c r="G1432" s="93"/>
      <c r="H1432" s="95"/>
    </row>
    <row r="1433" spans="1:8" ht="12.75" x14ac:dyDescent="0.2">
      <c r="A1433" s="97" t="s">
        <v>139</v>
      </c>
      <c r="B1433" s="98" t="s">
        <v>140</v>
      </c>
      <c r="C1433" s="93"/>
      <c r="D1433" s="93"/>
      <c r="E1433" s="95"/>
      <c r="F1433" s="94"/>
      <c r="G1433" s="93"/>
      <c r="H1433" s="95"/>
    </row>
    <row r="1434" spans="1:8" ht="7.5" customHeight="1" x14ac:dyDescent="0.2">
      <c r="A1434" s="97"/>
      <c r="B1434" s="98"/>
      <c r="C1434" s="93"/>
      <c r="D1434" s="93"/>
      <c r="E1434" s="95"/>
      <c r="F1434" s="94"/>
      <c r="G1434" s="93"/>
      <c r="H1434" s="95"/>
    </row>
    <row r="1435" spans="1:8" ht="12.75" x14ac:dyDescent="0.2">
      <c r="A1435" s="156" t="s">
        <v>110</v>
      </c>
      <c r="B1435" s="156"/>
      <c r="C1435" s="93"/>
      <c r="D1435" s="93"/>
      <c r="E1435" s="95"/>
      <c r="F1435" s="94"/>
      <c r="G1435" s="93"/>
      <c r="H1435" s="95"/>
    </row>
    <row r="1436" spans="1:8" ht="34.5" customHeight="1" x14ac:dyDescent="0.2">
      <c r="A1436" s="114" t="s">
        <v>142</v>
      </c>
      <c r="B1436" s="115" t="s">
        <v>100</v>
      </c>
      <c r="C1436" s="115" t="s">
        <v>143</v>
      </c>
      <c r="D1436" s="115" t="s">
        <v>144</v>
      </c>
      <c r="E1436" s="115" t="s">
        <v>103</v>
      </c>
      <c r="F1436" s="154" t="s">
        <v>145</v>
      </c>
      <c r="G1436" s="116" t="s">
        <v>146</v>
      </c>
      <c r="H1436" s="117" t="s">
        <v>147</v>
      </c>
    </row>
    <row r="1437" spans="1:8" ht="25.15" customHeight="1" x14ac:dyDescent="0.2">
      <c r="A1437" s="148">
        <v>23020101</v>
      </c>
      <c r="B1437" s="149" t="s">
        <v>420</v>
      </c>
      <c r="C1437" s="150">
        <v>0</v>
      </c>
      <c r="D1437" s="149">
        <v>0</v>
      </c>
      <c r="E1437" s="150">
        <f t="shared" ref="E1437" si="142">C1437-D1437</f>
        <v>0</v>
      </c>
      <c r="F1437" s="149">
        <v>0</v>
      </c>
      <c r="G1437" s="150">
        <f>200000000-195874649.83</f>
        <v>4125350.1699999869</v>
      </c>
      <c r="H1437" s="149">
        <f>C1437+G1437</f>
        <v>4125350.1699999869</v>
      </c>
    </row>
    <row r="1438" spans="1:8" ht="25.15" customHeight="1" x14ac:dyDescent="0.2">
      <c r="A1438" s="151"/>
      <c r="B1438" s="152" t="s">
        <v>153</v>
      </c>
      <c r="C1438" s="126">
        <f t="shared" ref="C1438:H1438" si="143">SUM(C1437:C1437)</f>
        <v>0</v>
      </c>
      <c r="D1438" s="126">
        <f t="shared" si="143"/>
        <v>0</v>
      </c>
      <c r="E1438" s="126">
        <f t="shared" si="143"/>
        <v>0</v>
      </c>
      <c r="F1438" s="126">
        <f t="shared" si="143"/>
        <v>0</v>
      </c>
      <c r="G1438" s="126">
        <f t="shared" si="143"/>
        <v>4125350.1699999869</v>
      </c>
      <c r="H1438" s="126">
        <f t="shared" si="143"/>
        <v>4125350.1699999869</v>
      </c>
    </row>
    <row r="1439" spans="1:8" ht="23.25" customHeight="1" x14ac:dyDescent="0.2">
      <c r="A1439" s="100"/>
      <c r="B1439" s="220"/>
      <c r="C1439" s="220"/>
      <c r="D1439" s="220"/>
      <c r="E1439" s="220"/>
      <c r="F1439" s="220"/>
      <c r="G1439" s="220"/>
    </row>
    <row r="1440" spans="1:8" ht="23.25" customHeight="1" x14ac:dyDescent="0.2">
      <c r="A1440" s="100"/>
      <c r="B1440" s="220"/>
      <c r="C1440" s="220"/>
      <c r="D1440" s="220"/>
      <c r="E1440" s="220"/>
      <c r="F1440" s="220"/>
      <c r="G1440" s="220"/>
      <c r="H1440" s="206" t="s">
        <v>421</v>
      </c>
    </row>
    <row r="1441" spans="1:8" ht="9.75" customHeight="1" x14ac:dyDescent="0.2">
      <c r="A1441" s="100"/>
      <c r="B1441" s="220"/>
      <c r="C1441" s="220"/>
      <c r="D1441" s="220"/>
      <c r="E1441" s="220"/>
      <c r="F1441" s="220"/>
      <c r="G1441" s="220"/>
      <c r="H1441" s="206"/>
    </row>
    <row r="1442" spans="1:8" ht="12.75" x14ac:dyDescent="0.2">
      <c r="A1442" s="137" t="s">
        <v>97</v>
      </c>
      <c r="B1442" s="92"/>
      <c r="C1442" s="92"/>
      <c r="D1442" s="92"/>
      <c r="E1442" s="92"/>
      <c r="F1442" s="93"/>
      <c r="G1442" s="94"/>
      <c r="H1442" s="134"/>
    </row>
    <row r="1443" spans="1:8" ht="12.75" x14ac:dyDescent="0.2">
      <c r="A1443" s="97" t="s">
        <v>132</v>
      </c>
      <c r="B1443" s="98" t="s">
        <v>96</v>
      </c>
      <c r="C1443" s="131"/>
      <c r="D1443" s="93"/>
      <c r="E1443" s="93"/>
      <c r="F1443" s="94"/>
      <c r="G1443" s="93"/>
      <c r="H1443" s="95"/>
    </row>
    <row r="1444" spans="1:8" ht="12.75" x14ac:dyDescent="0.2">
      <c r="A1444" s="97" t="s">
        <v>133</v>
      </c>
      <c r="B1444" s="153">
        <v>70112</v>
      </c>
      <c r="C1444" s="153"/>
      <c r="D1444" s="93"/>
      <c r="E1444" s="93"/>
      <c r="F1444" s="94"/>
      <c r="G1444" s="93"/>
      <c r="H1444" s="95"/>
    </row>
    <row r="1445" spans="1:8" ht="12.75" x14ac:dyDescent="0.2">
      <c r="A1445" s="97" t="s">
        <v>135</v>
      </c>
      <c r="B1445" s="98" t="s">
        <v>136</v>
      </c>
      <c r="C1445" s="93"/>
      <c r="D1445" s="93"/>
      <c r="E1445" s="93"/>
      <c r="F1445" s="94"/>
      <c r="G1445" s="93"/>
      <c r="H1445" s="95"/>
    </row>
    <row r="1446" spans="1:8" ht="12.75" x14ac:dyDescent="0.2">
      <c r="A1446" s="97" t="s">
        <v>137</v>
      </c>
      <c r="B1446" s="98" t="s">
        <v>138</v>
      </c>
      <c r="C1446" s="93"/>
      <c r="D1446" s="93"/>
      <c r="E1446" s="93"/>
      <c r="F1446" s="94"/>
      <c r="G1446" s="93"/>
      <c r="H1446" s="95"/>
    </row>
    <row r="1447" spans="1:8" ht="12.75" x14ac:dyDescent="0.2">
      <c r="A1447" s="97" t="s">
        <v>139</v>
      </c>
      <c r="B1447" s="98" t="s">
        <v>140</v>
      </c>
      <c r="C1447" s="93"/>
      <c r="D1447" s="93"/>
      <c r="E1447" s="95"/>
      <c r="F1447" s="94"/>
      <c r="G1447" s="93"/>
      <c r="H1447" s="95"/>
    </row>
    <row r="1448" spans="1:8" ht="12.75" x14ac:dyDescent="0.2">
      <c r="A1448" s="106"/>
      <c r="B1448" s="92"/>
      <c r="C1448" s="92"/>
      <c r="D1448" s="92"/>
      <c r="E1448" s="92"/>
      <c r="F1448" s="138"/>
      <c r="G1448" s="139"/>
      <c r="H1448" s="138"/>
    </row>
    <row r="1449" spans="1:8" ht="15.75" customHeight="1" x14ac:dyDescent="0.2">
      <c r="A1449" s="140" t="s">
        <v>328</v>
      </c>
      <c r="B1449" s="92"/>
      <c r="C1449" s="92"/>
      <c r="D1449" s="92"/>
      <c r="E1449" s="92"/>
      <c r="F1449" s="138"/>
      <c r="G1449" s="139"/>
      <c r="H1449" s="138"/>
    </row>
    <row r="1450" spans="1:8" ht="11.25" customHeight="1" x14ac:dyDescent="0.2">
      <c r="A1450" s="106"/>
      <c r="B1450" s="92"/>
      <c r="C1450" s="92"/>
      <c r="D1450" s="92"/>
      <c r="E1450" s="92"/>
      <c r="F1450" s="138"/>
      <c r="G1450" s="139"/>
      <c r="H1450" s="138"/>
    </row>
    <row r="1451" spans="1:8" ht="34.5" customHeight="1" x14ac:dyDescent="0.2">
      <c r="A1451" s="114" t="s">
        <v>142</v>
      </c>
      <c r="B1451" s="115" t="s">
        <v>100</v>
      </c>
      <c r="C1451" s="115" t="s">
        <v>143</v>
      </c>
      <c r="D1451" s="115" t="s">
        <v>144</v>
      </c>
      <c r="E1451" s="115" t="s">
        <v>103</v>
      </c>
      <c r="F1451" s="154" t="s">
        <v>145</v>
      </c>
      <c r="G1451" s="116" t="s">
        <v>146</v>
      </c>
      <c r="H1451" s="117" t="s">
        <v>147</v>
      </c>
    </row>
    <row r="1452" spans="1:8" ht="25.15" customHeight="1" x14ac:dyDescent="0.2">
      <c r="A1452" s="148">
        <v>21020101</v>
      </c>
      <c r="B1452" s="149" t="s">
        <v>422</v>
      </c>
      <c r="C1452" s="150">
        <v>6000000</v>
      </c>
      <c r="D1452" s="149">
        <v>7962000</v>
      </c>
      <c r="E1452" s="150">
        <f t="shared" ref="E1452:E1456" si="144">C1452-D1452</f>
        <v>-1962000</v>
      </c>
      <c r="F1452" s="149">
        <v>5800000</v>
      </c>
      <c r="G1452" s="150">
        <v>0</v>
      </c>
      <c r="H1452" s="149">
        <f>C1452+F1452</f>
        <v>11800000</v>
      </c>
    </row>
    <row r="1453" spans="1:8" ht="25.15" customHeight="1" x14ac:dyDescent="0.2">
      <c r="A1453" s="148">
        <v>22020102</v>
      </c>
      <c r="B1453" s="149" t="s">
        <v>259</v>
      </c>
      <c r="C1453" s="150">
        <v>20000000</v>
      </c>
      <c r="D1453" s="149">
        <v>23172400</v>
      </c>
      <c r="E1453" s="150">
        <f t="shared" si="144"/>
        <v>-3172400</v>
      </c>
      <c r="F1453" s="149">
        <v>16700000</v>
      </c>
      <c r="G1453" s="150">
        <v>0</v>
      </c>
      <c r="H1453" s="149">
        <f t="shared" ref="H1453:H1456" si="145">C1453+F1453</f>
        <v>36700000</v>
      </c>
    </row>
    <row r="1454" spans="1:8" ht="25.15" customHeight="1" x14ac:dyDescent="0.2">
      <c r="A1454" s="148">
        <v>22020402</v>
      </c>
      <c r="B1454" s="149" t="s">
        <v>423</v>
      </c>
      <c r="C1454" s="150">
        <v>2000000</v>
      </c>
      <c r="D1454" s="149">
        <v>1246400</v>
      </c>
      <c r="E1454" s="150">
        <f t="shared" si="144"/>
        <v>753600</v>
      </c>
      <c r="F1454" s="149">
        <v>1000000</v>
      </c>
      <c r="G1454" s="150">
        <v>0</v>
      </c>
      <c r="H1454" s="149">
        <f t="shared" si="145"/>
        <v>3000000</v>
      </c>
    </row>
    <row r="1455" spans="1:8" ht="25.15" customHeight="1" x14ac:dyDescent="0.2">
      <c r="A1455" s="148">
        <v>22020601</v>
      </c>
      <c r="B1455" s="149" t="s">
        <v>261</v>
      </c>
      <c r="C1455" s="150">
        <v>1500000</v>
      </c>
      <c r="D1455" s="149">
        <v>980000</v>
      </c>
      <c r="E1455" s="150">
        <f t="shared" si="144"/>
        <v>520000</v>
      </c>
      <c r="F1455" s="149">
        <v>1000000</v>
      </c>
      <c r="G1455" s="150">
        <v>0</v>
      </c>
      <c r="H1455" s="149">
        <f t="shared" si="145"/>
        <v>2500000</v>
      </c>
    </row>
    <row r="1456" spans="1:8" ht="25.15" customHeight="1" x14ac:dyDescent="0.2">
      <c r="A1456" s="148">
        <v>22021094</v>
      </c>
      <c r="B1456" s="149" t="s">
        <v>424</v>
      </c>
      <c r="C1456" s="150">
        <v>4000000</v>
      </c>
      <c r="D1456" s="149">
        <v>6000000</v>
      </c>
      <c r="E1456" s="150">
        <f t="shared" si="144"/>
        <v>-2000000</v>
      </c>
      <c r="F1456" s="149">
        <v>10000000</v>
      </c>
      <c r="G1456" s="150">
        <v>0</v>
      </c>
      <c r="H1456" s="149">
        <f t="shared" si="145"/>
        <v>14000000</v>
      </c>
    </row>
    <row r="1457" spans="1:8" ht="25.15" customHeight="1" x14ac:dyDescent="0.2">
      <c r="A1457" s="151"/>
      <c r="B1457" s="152" t="s">
        <v>153</v>
      </c>
      <c r="C1457" s="126">
        <f>SUM(C1452:C1456)</f>
        <v>33500000</v>
      </c>
      <c r="D1457" s="126">
        <f t="shared" ref="D1457:H1457" si="146">SUM(D1452:D1456)</f>
        <v>39360800</v>
      </c>
      <c r="E1457" s="126">
        <f t="shared" si="146"/>
        <v>-5860800</v>
      </c>
      <c r="F1457" s="126">
        <f t="shared" si="146"/>
        <v>34500000</v>
      </c>
      <c r="G1457" s="126">
        <f t="shared" si="146"/>
        <v>0</v>
      </c>
      <c r="H1457" s="126">
        <f t="shared" si="146"/>
        <v>68000000</v>
      </c>
    </row>
    <row r="1458" spans="1:8" ht="23.25" customHeight="1" x14ac:dyDescent="0.2">
      <c r="A1458" s="163" t="s">
        <v>154</v>
      </c>
      <c r="F1458" s="262" t="s">
        <v>155</v>
      </c>
      <c r="G1458" s="101"/>
    </row>
    <row r="1459" spans="1:8" ht="23.25" customHeight="1" x14ac:dyDescent="0.2">
      <c r="A1459" s="100" t="s">
        <v>155</v>
      </c>
      <c r="B1459" s="225" t="s">
        <v>425</v>
      </c>
      <c r="C1459" s="225"/>
      <c r="D1459" s="225"/>
      <c r="E1459" s="225"/>
      <c r="F1459" s="225"/>
      <c r="G1459" s="225"/>
      <c r="H1459" s="225"/>
    </row>
    <row r="1460" spans="1:8" ht="23.25" customHeight="1" x14ac:dyDescent="0.2">
      <c r="A1460" s="100"/>
      <c r="B1460" s="220"/>
      <c r="C1460" s="220"/>
      <c r="D1460" s="220"/>
      <c r="E1460" s="220"/>
      <c r="F1460" s="220"/>
      <c r="G1460" s="220"/>
    </row>
    <row r="1461" spans="1:8" ht="23.25" customHeight="1" x14ac:dyDescent="0.2">
      <c r="A1461" s="100"/>
      <c r="B1461" s="220"/>
      <c r="C1461" s="220"/>
      <c r="D1461" s="220"/>
      <c r="E1461" s="220"/>
      <c r="F1461" s="220"/>
      <c r="G1461" s="220"/>
    </row>
    <row r="1462" spans="1:8" ht="23.25" customHeight="1" x14ac:dyDescent="0.2">
      <c r="A1462" s="100"/>
      <c r="B1462" s="220"/>
      <c r="C1462" s="220"/>
      <c r="D1462" s="220"/>
      <c r="E1462" s="220"/>
      <c r="F1462" s="220"/>
      <c r="G1462" s="220"/>
    </row>
    <row r="1463" spans="1:8" ht="23.25" customHeight="1" x14ac:dyDescent="0.2">
      <c r="A1463" s="100"/>
      <c r="B1463" s="220"/>
      <c r="C1463" s="220"/>
      <c r="D1463" s="220"/>
      <c r="E1463" s="220"/>
      <c r="F1463" s="220"/>
      <c r="G1463" s="220"/>
    </row>
    <row r="1464" spans="1:8" ht="23.25" customHeight="1" x14ac:dyDescent="0.2">
      <c r="A1464" s="100"/>
      <c r="B1464" s="220"/>
      <c r="C1464" s="220"/>
      <c r="D1464" s="220"/>
      <c r="E1464" s="220"/>
      <c r="F1464" s="220"/>
      <c r="G1464" s="220"/>
    </row>
    <row r="1465" spans="1:8" ht="23.25" customHeight="1" x14ac:dyDescent="0.2">
      <c r="A1465" s="100"/>
      <c r="B1465" s="220"/>
      <c r="C1465" s="220"/>
      <c r="D1465" s="220"/>
      <c r="E1465" s="220"/>
      <c r="F1465" s="220"/>
      <c r="G1465" s="220"/>
    </row>
    <row r="1466" spans="1:8" ht="23.25" customHeight="1" x14ac:dyDescent="0.2">
      <c r="A1466" s="100"/>
      <c r="B1466" s="220"/>
      <c r="C1466" s="220"/>
      <c r="D1466" s="220"/>
      <c r="E1466" s="220"/>
      <c r="F1466" s="220"/>
      <c r="G1466" s="220"/>
    </row>
    <row r="1467" spans="1:8" ht="23.25" customHeight="1" x14ac:dyDescent="0.2">
      <c r="A1467" s="100"/>
      <c r="B1467" s="220"/>
      <c r="C1467" s="220"/>
      <c r="D1467" s="220"/>
      <c r="E1467" s="220"/>
      <c r="F1467" s="220"/>
      <c r="G1467" s="220"/>
      <c r="H1467" s="206" t="s">
        <v>426</v>
      </c>
    </row>
    <row r="1468" spans="1:8" ht="22.5" customHeight="1" x14ac:dyDescent="0.2">
      <c r="A1468" s="137" t="s">
        <v>427</v>
      </c>
      <c r="B1468" s="92"/>
      <c r="C1468" s="92"/>
      <c r="D1468" s="92"/>
      <c r="E1468" s="92"/>
      <c r="F1468" s="93"/>
      <c r="G1468" s="94"/>
      <c r="H1468" s="134"/>
    </row>
    <row r="1469" spans="1:8" ht="12.75" x14ac:dyDescent="0.2">
      <c r="A1469" s="97" t="s">
        <v>132</v>
      </c>
      <c r="B1469" s="98" t="s">
        <v>428</v>
      </c>
      <c r="C1469" s="131"/>
      <c r="D1469" s="93"/>
      <c r="E1469" s="93"/>
      <c r="F1469" s="94"/>
      <c r="G1469" s="93"/>
      <c r="H1469" s="95"/>
    </row>
    <row r="1470" spans="1:8" ht="12.75" x14ac:dyDescent="0.2">
      <c r="A1470" s="97" t="s">
        <v>133</v>
      </c>
      <c r="B1470" s="153">
        <v>70940</v>
      </c>
      <c r="C1470" s="153"/>
      <c r="D1470" s="93"/>
      <c r="E1470" s="93"/>
      <c r="F1470" s="94"/>
      <c r="G1470" s="93"/>
      <c r="H1470" s="95"/>
    </row>
    <row r="1471" spans="1:8" ht="12.75" x14ac:dyDescent="0.2">
      <c r="A1471" s="97" t="s">
        <v>135</v>
      </c>
      <c r="B1471" s="98" t="s">
        <v>136</v>
      </c>
      <c r="C1471" s="93"/>
      <c r="D1471" s="93"/>
      <c r="E1471" s="93"/>
      <c r="F1471" s="94"/>
      <c r="G1471" s="93"/>
      <c r="H1471" s="95"/>
    </row>
    <row r="1472" spans="1:8" ht="12.75" x14ac:dyDescent="0.2">
      <c r="A1472" s="97" t="s">
        <v>137</v>
      </c>
      <c r="B1472" s="98" t="s">
        <v>138</v>
      </c>
      <c r="C1472" s="93"/>
      <c r="D1472" s="93"/>
      <c r="E1472" s="93"/>
      <c r="F1472" s="94"/>
      <c r="G1472" s="93"/>
      <c r="H1472" s="95"/>
    </row>
    <row r="1473" spans="1:8" ht="12.75" x14ac:dyDescent="0.2">
      <c r="A1473" s="97" t="s">
        <v>139</v>
      </c>
      <c r="B1473" s="98" t="s">
        <v>140</v>
      </c>
      <c r="C1473" s="93"/>
      <c r="D1473" s="93"/>
      <c r="E1473" s="95"/>
      <c r="F1473" s="94"/>
      <c r="G1473" s="93"/>
      <c r="H1473" s="95"/>
    </row>
    <row r="1474" spans="1:8" ht="12.75" x14ac:dyDescent="0.2">
      <c r="A1474" s="106"/>
      <c r="B1474" s="92"/>
      <c r="C1474" s="92"/>
      <c r="D1474" s="92"/>
      <c r="E1474" s="92"/>
      <c r="F1474" s="138"/>
      <c r="G1474" s="139"/>
      <c r="H1474" s="138"/>
    </row>
    <row r="1475" spans="1:8" ht="15.75" customHeight="1" x14ac:dyDescent="0.2">
      <c r="A1475" s="140" t="s">
        <v>328</v>
      </c>
      <c r="B1475" s="92"/>
      <c r="C1475" s="92"/>
      <c r="D1475" s="92"/>
      <c r="E1475" s="92"/>
      <c r="F1475" s="138"/>
      <c r="G1475" s="139"/>
      <c r="H1475" s="138"/>
    </row>
    <row r="1476" spans="1:8" ht="11.25" customHeight="1" x14ac:dyDescent="0.2">
      <c r="A1476" s="106"/>
      <c r="B1476" s="92"/>
      <c r="C1476" s="92"/>
      <c r="D1476" s="92"/>
      <c r="E1476" s="92"/>
      <c r="F1476" s="138"/>
      <c r="G1476" s="139"/>
      <c r="H1476" s="138"/>
    </row>
    <row r="1477" spans="1:8" ht="34.5" customHeight="1" x14ac:dyDescent="0.2">
      <c r="A1477" s="114" t="s">
        <v>142</v>
      </c>
      <c r="B1477" s="115" t="s">
        <v>100</v>
      </c>
      <c r="C1477" s="115" t="s">
        <v>143</v>
      </c>
      <c r="D1477" s="115" t="s">
        <v>144</v>
      </c>
      <c r="E1477" s="115" t="s">
        <v>103</v>
      </c>
      <c r="F1477" s="154" t="s">
        <v>145</v>
      </c>
      <c r="G1477" s="116" t="s">
        <v>146</v>
      </c>
      <c r="H1477" s="117" t="s">
        <v>147</v>
      </c>
    </row>
    <row r="1478" spans="1:8" ht="25.15" customHeight="1" x14ac:dyDescent="0.2">
      <c r="A1478" s="148">
        <v>21010101</v>
      </c>
      <c r="B1478" s="157" t="s">
        <v>429</v>
      </c>
      <c r="C1478" s="150">
        <v>0</v>
      </c>
      <c r="D1478" s="149">
        <v>447500</v>
      </c>
      <c r="E1478" s="150">
        <f t="shared" ref="E1478:E1485" si="147">C1478-D1478</f>
        <v>-447500</v>
      </c>
      <c r="F1478" s="149">
        <v>600000</v>
      </c>
      <c r="G1478" s="150">
        <v>0</v>
      </c>
      <c r="H1478" s="149">
        <f>C1478+F1478</f>
        <v>600000</v>
      </c>
    </row>
    <row r="1479" spans="1:8" ht="25.15" customHeight="1" x14ac:dyDescent="0.2">
      <c r="A1479" s="148">
        <v>22020102</v>
      </c>
      <c r="B1479" s="149" t="s">
        <v>259</v>
      </c>
      <c r="C1479" s="150">
        <v>0</v>
      </c>
      <c r="D1479" s="149">
        <v>94800</v>
      </c>
      <c r="E1479" s="150">
        <f t="shared" si="147"/>
        <v>-94800</v>
      </c>
      <c r="F1479" s="149">
        <v>300000</v>
      </c>
      <c r="G1479" s="150">
        <v>0</v>
      </c>
      <c r="H1479" s="149">
        <f t="shared" ref="H1479:H1485" si="148">C1479+F1479</f>
        <v>300000</v>
      </c>
    </row>
    <row r="1480" spans="1:8" ht="25.15" customHeight="1" x14ac:dyDescent="0.2">
      <c r="A1480" s="148">
        <v>22020205</v>
      </c>
      <c r="B1480" s="149" t="s">
        <v>430</v>
      </c>
      <c r="C1480" s="150">
        <v>0</v>
      </c>
      <c r="D1480" s="149">
        <v>52800</v>
      </c>
      <c r="E1480" s="150">
        <f t="shared" si="147"/>
        <v>-52800</v>
      </c>
      <c r="F1480" s="149">
        <v>100000</v>
      </c>
      <c r="G1480" s="150">
        <v>0</v>
      </c>
      <c r="H1480" s="149">
        <f t="shared" si="148"/>
        <v>100000</v>
      </c>
    </row>
    <row r="1481" spans="1:8" ht="25.15" customHeight="1" x14ac:dyDescent="0.2">
      <c r="A1481" s="148">
        <v>22020301</v>
      </c>
      <c r="B1481" s="149" t="s">
        <v>251</v>
      </c>
      <c r="C1481" s="150">
        <v>0</v>
      </c>
      <c r="D1481" s="158">
        <v>486400</v>
      </c>
      <c r="E1481" s="150">
        <f t="shared" si="147"/>
        <v>-486400</v>
      </c>
      <c r="F1481" s="149">
        <v>800000</v>
      </c>
      <c r="G1481" s="150">
        <v>0</v>
      </c>
      <c r="H1481" s="149">
        <f t="shared" si="148"/>
        <v>800000</v>
      </c>
    </row>
    <row r="1482" spans="1:8" ht="25.15" customHeight="1" x14ac:dyDescent="0.2">
      <c r="A1482" s="148">
        <v>22020305</v>
      </c>
      <c r="B1482" s="149" t="s">
        <v>276</v>
      </c>
      <c r="C1482" s="150"/>
      <c r="D1482" s="158">
        <v>69800</v>
      </c>
      <c r="E1482" s="150">
        <f t="shared" si="147"/>
        <v>-69800</v>
      </c>
      <c r="F1482" s="149">
        <v>100000</v>
      </c>
      <c r="G1482" s="150"/>
      <c r="H1482" s="149">
        <f t="shared" si="148"/>
        <v>100000</v>
      </c>
    </row>
    <row r="1483" spans="1:8" ht="25.15" customHeight="1" x14ac:dyDescent="0.2">
      <c r="A1483" s="148">
        <v>22020402</v>
      </c>
      <c r="B1483" s="149" t="s">
        <v>176</v>
      </c>
      <c r="C1483" s="150"/>
      <c r="D1483" s="158">
        <v>290000</v>
      </c>
      <c r="E1483" s="150">
        <f t="shared" si="147"/>
        <v>-290000</v>
      </c>
      <c r="F1483" s="149">
        <v>500000</v>
      </c>
      <c r="G1483" s="150"/>
      <c r="H1483" s="149">
        <f t="shared" si="148"/>
        <v>500000</v>
      </c>
    </row>
    <row r="1484" spans="1:8" ht="25.15" customHeight="1" x14ac:dyDescent="0.2">
      <c r="A1484" s="148">
        <v>22020405</v>
      </c>
      <c r="B1484" s="149" t="s">
        <v>297</v>
      </c>
      <c r="C1484" s="150">
        <v>0</v>
      </c>
      <c r="D1484" s="158">
        <v>286400</v>
      </c>
      <c r="E1484" s="150">
        <f t="shared" si="147"/>
        <v>-286400</v>
      </c>
      <c r="F1484" s="149">
        <v>500000</v>
      </c>
      <c r="G1484" s="150">
        <v>0</v>
      </c>
      <c r="H1484" s="149">
        <f t="shared" si="148"/>
        <v>500000</v>
      </c>
    </row>
    <row r="1485" spans="1:8" ht="25.15" customHeight="1" x14ac:dyDescent="0.2">
      <c r="A1485" s="148">
        <v>22021001</v>
      </c>
      <c r="B1485" s="149" t="s">
        <v>152</v>
      </c>
      <c r="C1485" s="150">
        <v>0</v>
      </c>
      <c r="D1485" s="158">
        <v>133700</v>
      </c>
      <c r="E1485" s="150">
        <f t="shared" si="147"/>
        <v>-133700</v>
      </c>
      <c r="F1485" s="149">
        <v>300000</v>
      </c>
      <c r="G1485" s="150">
        <v>0</v>
      </c>
      <c r="H1485" s="149">
        <f t="shared" si="148"/>
        <v>300000</v>
      </c>
    </row>
    <row r="1486" spans="1:8" ht="25.15" customHeight="1" x14ac:dyDescent="0.2">
      <c r="A1486" s="151"/>
      <c r="B1486" s="152" t="s">
        <v>153</v>
      </c>
      <c r="C1486" s="126">
        <f>SUM(C1478:C1485)</f>
        <v>0</v>
      </c>
      <c r="D1486" s="126">
        <f t="shared" ref="D1486:H1486" si="149">SUM(D1478:D1485)</f>
        <v>1861400</v>
      </c>
      <c r="E1486" s="126">
        <f t="shared" si="149"/>
        <v>-1861400</v>
      </c>
      <c r="F1486" s="126">
        <f t="shared" si="149"/>
        <v>3200000</v>
      </c>
      <c r="G1486" s="126">
        <f t="shared" si="149"/>
        <v>0</v>
      </c>
      <c r="H1486" s="126">
        <f t="shared" si="149"/>
        <v>3200000</v>
      </c>
    </row>
    <row r="1487" spans="1:8" ht="23.25" customHeight="1" x14ac:dyDescent="0.2">
      <c r="A1487" s="163" t="s">
        <v>154</v>
      </c>
      <c r="F1487" s="262" t="s">
        <v>155</v>
      </c>
      <c r="G1487" s="101"/>
    </row>
    <row r="1488" spans="1:8" ht="23.25" customHeight="1" x14ac:dyDescent="0.2">
      <c r="A1488" s="100" t="s">
        <v>155</v>
      </c>
      <c r="B1488" s="225" t="s">
        <v>431</v>
      </c>
      <c r="C1488" s="225"/>
      <c r="D1488" s="225"/>
      <c r="E1488" s="225"/>
      <c r="F1488" s="225"/>
      <c r="G1488" s="225"/>
      <c r="H1488" s="225"/>
    </row>
    <row r="1489" spans="1:8" ht="23.25" customHeight="1" x14ac:dyDescent="0.2">
      <c r="A1489" s="100"/>
      <c r="B1489" s="220"/>
      <c r="C1489" s="220"/>
      <c r="D1489" s="220"/>
      <c r="E1489" s="220"/>
      <c r="F1489" s="220"/>
      <c r="G1489" s="220"/>
    </row>
    <row r="1490" spans="1:8" ht="23.25" customHeight="1" x14ac:dyDescent="0.2">
      <c r="A1490" s="100"/>
      <c r="B1490" s="220"/>
      <c r="C1490" s="220"/>
      <c r="D1490" s="220"/>
      <c r="E1490" s="220"/>
      <c r="F1490" s="220"/>
      <c r="G1490" s="220"/>
      <c r="H1490" s="206"/>
    </row>
    <row r="1491" spans="1:8" ht="23.25" customHeight="1" x14ac:dyDescent="0.2">
      <c r="A1491" s="100"/>
      <c r="B1491" s="220"/>
      <c r="C1491" s="220"/>
      <c r="D1491" s="220"/>
      <c r="E1491" s="220"/>
      <c r="F1491" s="220"/>
      <c r="G1491" s="220"/>
      <c r="H1491" s="206"/>
    </row>
    <row r="1492" spans="1:8" ht="23.25" customHeight="1" x14ac:dyDescent="0.2">
      <c r="A1492" s="100"/>
      <c r="B1492" s="220"/>
      <c r="C1492" s="220"/>
      <c r="D1492" s="220"/>
      <c r="E1492" s="220"/>
      <c r="F1492" s="220"/>
      <c r="G1492" s="220"/>
      <c r="H1492" s="206"/>
    </row>
    <row r="1493" spans="1:8" ht="23.25" customHeight="1" x14ac:dyDescent="0.2">
      <c r="A1493" s="100"/>
      <c r="B1493" s="220"/>
      <c r="C1493" s="220"/>
      <c r="D1493" s="220"/>
      <c r="E1493" s="220"/>
      <c r="F1493" s="220"/>
      <c r="G1493" s="220"/>
      <c r="H1493" s="206" t="s">
        <v>432</v>
      </c>
    </row>
    <row r="1494" spans="1:8" ht="22.5" customHeight="1" x14ac:dyDescent="0.2">
      <c r="A1494" s="137" t="s">
        <v>433</v>
      </c>
      <c r="B1494" s="92"/>
      <c r="C1494" s="92"/>
      <c r="D1494" s="92"/>
      <c r="E1494" s="92"/>
      <c r="F1494" s="93"/>
      <c r="G1494" s="94"/>
      <c r="H1494" s="134"/>
    </row>
    <row r="1495" spans="1:8" ht="12.75" x14ac:dyDescent="0.2">
      <c r="A1495" s="97" t="s">
        <v>132</v>
      </c>
      <c r="B1495" s="98" t="s">
        <v>434</v>
      </c>
      <c r="C1495" s="131"/>
      <c r="D1495" s="93"/>
      <c r="E1495" s="93"/>
      <c r="F1495" s="94"/>
      <c r="G1495" s="93"/>
      <c r="H1495" s="95"/>
    </row>
    <row r="1496" spans="1:8" ht="12.75" x14ac:dyDescent="0.2">
      <c r="A1496" s="97" t="s">
        <v>133</v>
      </c>
      <c r="B1496" s="153">
        <v>70160</v>
      </c>
      <c r="C1496" s="153"/>
      <c r="D1496" s="93"/>
      <c r="E1496" s="93"/>
      <c r="F1496" s="94"/>
      <c r="G1496" s="93"/>
      <c r="H1496" s="95"/>
    </row>
    <row r="1497" spans="1:8" ht="12.75" x14ac:dyDescent="0.2">
      <c r="A1497" s="97" t="s">
        <v>135</v>
      </c>
      <c r="B1497" s="98" t="s">
        <v>136</v>
      </c>
      <c r="C1497" s="93"/>
      <c r="D1497" s="93"/>
      <c r="E1497" s="93"/>
      <c r="F1497" s="94"/>
      <c r="G1497" s="93"/>
      <c r="H1497" s="95"/>
    </row>
    <row r="1498" spans="1:8" ht="12.75" x14ac:dyDescent="0.2">
      <c r="A1498" s="97" t="s">
        <v>137</v>
      </c>
      <c r="B1498" s="98" t="s">
        <v>138</v>
      </c>
      <c r="C1498" s="93"/>
      <c r="D1498" s="93"/>
      <c r="E1498" s="93"/>
      <c r="F1498" s="94"/>
      <c r="G1498" s="93"/>
      <c r="H1498" s="95"/>
    </row>
    <row r="1499" spans="1:8" ht="12.75" x14ac:dyDescent="0.2">
      <c r="A1499" s="97" t="s">
        <v>139</v>
      </c>
      <c r="B1499" s="98" t="s">
        <v>140</v>
      </c>
      <c r="C1499" s="93"/>
      <c r="D1499" s="93"/>
      <c r="E1499" s="95"/>
      <c r="F1499" s="94"/>
      <c r="G1499" s="93"/>
      <c r="H1499" s="95"/>
    </row>
    <row r="1500" spans="1:8" ht="12.75" x14ac:dyDescent="0.2">
      <c r="A1500" s="106"/>
      <c r="B1500" s="92"/>
      <c r="C1500" s="92"/>
      <c r="D1500" s="92"/>
      <c r="E1500" s="92"/>
      <c r="F1500" s="138"/>
      <c r="G1500" s="139"/>
      <c r="H1500" s="138"/>
    </row>
    <row r="1501" spans="1:8" ht="15.75" customHeight="1" x14ac:dyDescent="0.2">
      <c r="A1501" s="140" t="s">
        <v>328</v>
      </c>
      <c r="B1501" s="92"/>
      <c r="C1501" s="92"/>
      <c r="D1501" s="92"/>
      <c r="E1501" s="92"/>
      <c r="F1501" s="138"/>
      <c r="G1501" s="139"/>
      <c r="H1501" s="138"/>
    </row>
    <row r="1502" spans="1:8" ht="11.25" customHeight="1" x14ac:dyDescent="0.2">
      <c r="A1502" s="106"/>
      <c r="B1502" s="92"/>
      <c r="C1502" s="92"/>
      <c r="D1502" s="92"/>
      <c r="E1502" s="92"/>
      <c r="F1502" s="138"/>
      <c r="G1502" s="139"/>
      <c r="H1502" s="138"/>
    </row>
    <row r="1503" spans="1:8" ht="34.5" customHeight="1" x14ac:dyDescent="0.2">
      <c r="A1503" s="114" t="s">
        <v>142</v>
      </c>
      <c r="B1503" s="115" t="s">
        <v>100</v>
      </c>
      <c r="C1503" s="115" t="s">
        <v>143</v>
      </c>
      <c r="D1503" s="115" t="s">
        <v>144</v>
      </c>
      <c r="E1503" s="115" t="s">
        <v>103</v>
      </c>
      <c r="F1503" s="154" t="s">
        <v>145</v>
      </c>
      <c r="G1503" s="116" t="s">
        <v>146</v>
      </c>
      <c r="H1503" s="117" t="s">
        <v>147</v>
      </c>
    </row>
    <row r="1504" spans="1:8" ht="25.15" customHeight="1" x14ac:dyDescent="0.2">
      <c r="A1504" s="148">
        <v>22020305</v>
      </c>
      <c r="B1504" s="157" t="s">
        <v>343</v>
      </c>
      <c r="C1504" s="150">
        <v>300000</v>
      </c>
      <c r="D1504" s="149">
        <v>435000</v>
      </c>
      <c r="E1504" s="150">
        <f t="shared" ref="E1504:E1508" si="150">C1504-D1504</f>
        <v>-135000</v>
      </c>
      <c r="F1504" s="149">
        <v>350000</v>
      </c>
      <c r="G1504" s="150">
        <v>0</v>
      </c>
      <c r="H1504" s="149">
        <f>C1504+F1504</f>
        <v>650000</v>
      </c>
    </row>
    <row r="1505" spans="1:8" ht="25.15" customHeight="1" x14ac:dyDescent="0.2">
      <c r="A1505" s="148">
        <v>22020601</v>
      </c>
      <c r="B1505" s="149" t="s">
        <v>255</v>
      </c>
      <c r="C1505" s="150">
        <v>500000</v>
      </c>
      <c r="D1505" s="149">
        <v>1240000</v>
      </c>
      <c r="E1505" s="150">
        <f t="shared" si="150"/>
        <v>-740000</v>
      </c>
      <c r="F1505" s="149">
        <v>900000</v>
      </c>
      <c r="G1505" s="150">
        <v>0</v>
      </c>
      <c r="H1505" s="149">
        <f t="shared" ref="H1505:H1508" si="151">C1505+F1505</f>
        <v>1400000</v>
      </c>
    </row>
    <row r="1506" spans="1:8" ht="25.15" customHeight="1" x14ac:dyDescent="0.2">
      <c r="A1506" s="148">
        <v>22021002</v>
      </c>
      <c r="B1506" s="149" t="s">
        <v>236</v>
      </c>
      <c r="C1506" s="150">
        <v>300000</v>
      </c>
      <c r="D1506" s="149">
        <v>6689000</v>
      </c>
      <c r="E1506" s="150">
        <f t="shared" si="150"/>
        <v>-6389000</v>
      </c>
      <c r="F1506" s="149">
        <v>7000000</v>
      </c>
      <c r="G1506" s="150">
        <v>0</v>
      </c>
      <c r="H1506" s="149">
        <f t="shared" si="151"/>
        <v>7300000</v>
      </c>
    </row>
    <row r="1507" spans="1:8" ht="25.15" customHeight="1" x14ac:dyDescent="0.2">
      <c r="A1507" s="148">
        <v>22021050</v>
      </c>
      <c r="B1507" s="149" t="s">
        <v>435</v>
      </c>
      <c r="C1507" s="150">
        <v>2500000</v>
      </c>
      <c r="D1507" s="158">
        <v>4504000</v>
      </c>
      <c r="E1507" s="150">
        <f t="shared" si="150"/>
        <v>-2004000</v>
      </c>
      <c r="F1507" s="149">
        <v>3000000</v>
      </c>
      <c r="G1507" s="150">
        <v>0</v>
      </c>
      <c r="H1507" s="149">
        <f t="shared" si="151"/>
        <v>5500000</v>
      </c>
    </row>
    <row r="1508" spans="1:8" ht="25.15" customHeight="1" x14ac:dyDescent="0.2">
      <c r="A1508" s="148">
        <v>22021064</v>
      </c>
      <c r="B1508" s="149" t="s">
        <v>436</v>
      </c>
      <c r="C1508" s="150">
        <v>0</v>
      </c>
      <c r="D1508" s="158">
        <v>13028623</v>
      </c>
      <c r="E1508" s="150">
        <f t="shared" si="150"/>
        <v>-13028623</v>
      </c>
      <c r="F1508" s="149">
        <v>14000000</v>
      </c>
      <c r="G1508" s="150"/>
      <c r="H1508" s="149">
        <f t="shared" si="151"/>
        <v>14000000</v>
      </c>
    </row>
    <row r="1509" spans="1:8" ht="25.15" customHeight="1" x14ac:dyDescent="0.2">
      <c r="A1509" s="151"/>
      <c r="B1509" s="152" t="s">
        <v>153</v>
      </c>
      <c r="C1509" s="126">
        <f t="shared" ref="C1509:H1509" si="152">SUM(C1504:C1508)</f>
        <v>3600000</v>
      </c>
      <c r="D1509" s="126">
        <f t="shared" si="152"/>
        <v>25896623</v>
      </c>
      <c r="E1509" s="126">
        <f t="shared" si="152"/>
        <v>-22296623</v>
      </c>
      <c r="F1509" s="126">
        <f t="shared" si="152"/>
        <v>25250000</v>
      </c>
      <c r="G1509" s="126">
        <f t="shared" si="152"/>
        <v>0</v>
      </c>
      <c r="H1509" s="126">
        <f t="shared" si="152"/>
        <v>28850000</v>
      </c>
    </row>
    <row r="1510" spans="1:8" ht="23.25" customHeight="1" x14ac:dyDescent="0.2">
      <c r="A1510" s="163" t="s">
        <v>154</v>
      </c>
      <c r="F1510" s="262" t="s">
        <v>155</v>
      </c>
      <c r="G1510" s="101"/>
    </row>
    <row r="1511" spans="1:8" ht="23.25" customHeight="1" x14ac:dyDescent="0.2">
      <c r="A1511" s="100" t="s">
        <v>155</v>
      </c>
      <c r="B1511" s="225" t="s">
        <v>437</v>
      </c>
      <c r="C1511" s="225"/>
      <c r="D1511" s="225"/>
      <c r="E1511" s="225"/>
      <c r="F1511" s="225"/>
      <c r="G1511" s="225"/>
      <c r="H1511" s="225"/>
    </row>
    <row r="1512" spans="1:8" ht="23.25" customHeight="1" x14ac:dyDescent="0.2">
      <c r="A1512" s="100"/>
      <c r="B1512" s="230"/>
      <c r="C1512" s="230"/>
      <c r="D1512" s="230"/>
      <c r="E1512" s="230"/>
      <c r="F1512" s="230"/>
      <c r="G1512" s="230"/>
      <c r="H1512" s="230"/>
    </row>
    <row r="1513" spans="1:8" ht="23.25" customHeight="1" x14ac:dyDescent="0.2">
      <c r="A1513" s="100"/>
      <c r="B1513" s="230"/>
      <c r="C1513" s="230"/>
      <c r="D1513" s="230"/>
      <c r="E1513" s="230"/>
      <c r="F1513" s="230"/>
      <c r="G1513" s="230"/>
      <c r="H1513" s="230"/>
    </row>
    <row r="1514" spans="1:8" ht="23.25" customHeight="1" x14ac:dyDescent="0.2">
      <c r="A1514" s="100"/>
      <c r="B1514" s="230"/>
      <c r="C1514" s="230"/>
      <c r="D1514" s="230"/>
      <c r="E1514" s="230"/>
      <c r="F1514" s="230"/>
      <c r="G1514" s="230"/>
      <c r="H1514" s="230"/>
    </row>
    <row r="1515" spans="1:8" ht="23.25" customHeight="1" x14ac:dyDescent="0.2">
      <c r="A1515" s="100"/>
      <c r="B1515" s="230"/>
      <c r="C1515" s="230"/>
      <c r="D1515" s="230"/>
      <c r="E1515" s="230"/>
      <c r="F1515" s="230"/>
      <c r="G1515" s="230"/>
      <c r="H1515" s="230"/>
    </row>
    <row r="1516" spans="1:8" ht="23.25" customHeight="1" x14ac:dyDescent="0.2">
      <c r="A1516" s="100"/>
      <c r="B1516" s="230"/>
      <c r="C1516" s="230"/>
      <c r="D1516" s="230"/>
      <c r="E1516" s="230"/>
      <c r="F1516" s="230"/>
      <c r="G1516" s="230"/>
      <c r="H1516" s="230"/>
    </row>
    <row r="1517" spans="1:8" ht="23.25" customHeight="1" x14ac:dyDescent="0.2">
      <c r="A1517" s="100"/>
      <c r="B1517" s="230"/>
      <c r="C1517" s="230"/>
      <c r="D1517" s="230"/>
      <c r="E1517" s="230"/>
      <c r="F1517" s="230"/>
      <c r="G1517" s="230"/>
      <c r="H1517" s="230"/>
    </row>
    <row r="1518" spans="1:8" ht="23.25" customHeight="1" x14ac:dyDescent="0.2">
      <c r="A1518" s="100"/>
      <c r="B1518" s="230"/>
      <c r="C1518" s="230"/>
      <c r="D1518" s="230"/>
      <c r="E1518" s="230"/>
      <c r="F1518" s="230"/>
      <c r="G1518" s="230"/>
      <c r="H1518" s="230"/>
    </row>
    <row r="1519" spans="1:8" ht="23.25" customHeight="1" x14ac:dyDescent="0.2">
      <c r="A1519" s="100"/>
      <c r="B1519" s="230"/>
      <c r="C1519" s="230"/>
      <c r="D1519" s="230"/>
      <c r="E1519" s="230"/>
      <c r="F1519" s="230"/>
      <c r="G1519" s="230"/>
      <c r="H1519" s="231" t="s">
        <v>438</v>
      </c>
    </row>
    <row r="1520" spans="1:8" ht="22.5" customHeight="1" x14ac:dyDescent="0.2">
      <c r="A1520" s="137" t="s">
        <v>439</v>
      </c>
      <c r="B1520" s="92"/>
      <c r="C1520" s="92"/>
      <c r="D1520" s="92"/>
      <c r="E1520" s="92"/>
      <c r="F1520" s="93"/>
      <c r="G1520" s="94"/>
      <c r="H1520" s="134"/>
    </row>
    <row r="1521" spans="1:8" ht="12.75" x14ac:dyDescent="0.2">
      <c r="A1521" s="97" t="s">
        <v>132</v>
      </c>
      <c r="B1521" s="98" t="s">
        <v>440</v>
      </c>
      <c r="C1521" s="131"/>
      <c r="D1521" s="93"/>
      <c r="E1521" s="93"/>
      <c r="F1521" s="94"/>
      <c r="G1521" s="93"/>
      <c r="H1521" s="95"/>
    </row>
    <row r="1522" spans="1:8" ht="12.75" x14ac:dyDescent="0.2">
      <c r="A1522" s="97" t="s">
        <v>133</v>
      </c>
      <c r="B1522" s="153" t="s">
        <v>441</v>
      </c>
      <c r="C1522" s="153"/>
      <c r="D1522" s="93"/>
      <c r="E1522" s="93"/>
      <c r="F1522" s="94"/>
      <c r="G1522" s="93"/>
      <c r="H1522" s="95"/>
    </row>
    <row r="1523" spans="1:8" ht="12.75" x14ac:dyDescent="0.2">
      <c r="A1523" s="97" t="s">
        <v>135</v>
      </c>
      <c r="B1523" s="98" t="s">
        <v>136</v>
      </c>
      <c r="C1523" s="93"/>
      <c r="D1523" s="93"/>
      <c r="E1523" s="93"/>
      <c r="F1523" s="94"/>
      <c r="G1523" s="93"/>
      <c r="H1523" s="95"/>
    </row>
    <row r="1524" spans="1:8" ht="12.75" x14ac:dyDescent="0.2">
      <c r="A1524" s="97" t="s">
        <v>137</v>
      </c>
      <c r="B1524" s="98" t="s">
        <v>138</v>
      </c>
      <c r="C1524" s="93"/>
      <c r="D1524" s="93"/>
      <c r="E1524" s="93"/>
      <c r="F1524" s="94"/>
      <c r="G1524" s="93"/>
      <c r="H1524" s="95"/>
    </row>
    <row r="1525" spans="1:8" ht="12.75" x14ac:dyDescent="0.2">
      <c r="A1525" s="97" t="s">
        <v>139</v>
      </c>
      <c r="B1525" s="98" t="s">
        <v>140</v>
      </c>
      <c r="C1525" s="93"/>
      <c r="D1525" s="93"/>
      <c r="E1525" s="95"/>
      <c r="F1525" s="94"/>
      <c r="G1525" s="93"/>
      <c r="H1525" s="95"/>
    </row>
    <row r="1526" spans="1:8" ht="12.75" x14ac:dyDescent="0.2">
      <c r="A1526" s="106"/>
      <c r="B1526" s="92"/>
      <c r="C1526" s="92"/>
      <c r="D1526" s="92"/>
      <c r="E1526" s="92"/>
      <c r="F1526" s="138"/>
      <c r="G1526" s="139"/>
      <c r="H1526" s="138"/>
    </row>
    <row r="1527" spans="1:8" ht="15.75" customHeight="1" x14ac:dyDescent="0.2">
      <c r="A1527" s="140" t="s">
        <v>328</v>
      </c>
      <c r="B1527" s="92"/>
      <c r="C1527" s="92"/>
      <c r="D1527" s="92"/>
      <c r="E1527" s="92"/>
      <c r="F1527" s="138"/>
      <c r="G1527" s="139"/>
      <c r="H1527" s="138"/>
    </row>
    <row r="1528" spans="1:8" ht="11.25" customHeight="1" x14ac:dyDescent="0.2">
      <c r="A1528" s="106"/>
      <c r="B1528" s="92"/>
      <c r="C1528" s="92"/>
      <c r="D1528" s="92"/>
      <c r="E1528" s="92"/>
      <c r="F1528" s="138"/>
      <c r="G1528" s="139"/>
      <c r="H1528" s="138"/>
    </row>
    <row r="1529" spans="1:8" ht="34.5" customHeight="1" x14ac:dyDescent="0.2">
      <c r="A1529" s="114" t="s">
        <v>142</v>
      </c>
      <c r="B1529" s="115" t="s">
        <v>100</v>
      </c>
      <c r="C1529" s="115" t="s">
        <v>143</v>
      </c>
      <c r="D1529" s="115" t="s">
        <v>144</v>
      </c>
      <c r="E1529" s="115" t="s">
        <v>103</v>
      </c>
      <c r="F1529" s="154" t="s">
        <v>145</v>
      </c>
      <c r="G1529" s="116" t="s">
        <v>146</v>
      </c>
      <c r="H1529" s="117" t="s">
        <v>147</v>
      </c>
    </row>
    <row r="1530" spans="1:8" ht="21.75" customHeight="1" x14ac:dyDescent="0.2">
      <c r="A1530" s="148">
        <v>21020101</v>
      </c>
      <c r="B1530" s="159" t="s">
        <v>442</v>
      </c>
      <c r="C1530" s="160">
        <v>3000000</v>
      </c>
      <c r="D1530" s="161">
        <v>2300000</v>
      </c>
      <c r="E1530" s="150">
        <f t="shared" ref="E1530:E1533" si="153">C1530-D1530</f>
        <v>700000</v>
      </c>
      <c r="F1530" s="161">
        <v>2700000</v>
      </c>
      <c r="G1530" s="160"/>
      <c r="H1530" s="149">
        <f>C1530+F1530</f>
        <v>5700000</v>
      </c>
    </row>
    <row r="1531" spans="1:8" ht="25.15" customHeight="1" x14ac:dyDescent="0.2">
      <c r="A1531" s="148">
        <v>22010101</v>
      </c>
      <c r="B1531" s="157" t="s">
        <v>443</v>
      </c>
      <c r="C1531" s="150">
        <v>40000000</v>
      </c>
      <c r="D1531" s="149">
        <v>45283702.289999999</v>
      </c>
      <c r="E1531" s="150">
        <f t="shared" si="153"/>
        <v>-5283702.2899999991</v>
      </c>
      <c r="F1531" s="149">
        <v>6000000</v>
      </c>
      <c r="G1531" s="150">
        <v>0</v>
      </c>
      <c r="H1531" s="149">
        <f>C1531+F1531</f>
        <v>46000000</v>
      </c>
    </row>
    <row r="1532" spans="1:8" ht="25.15" customHeight="1" x14ac:dyDescent="0.2">
      <c r="A1532" s="148">
        <v>22020102</v>
      </c>
      <c r="B1532" s="157" t="s">
        <v>259</v>
      </c>
      <c r="C1532" s="150">
        <v>2000000</v>
      </c>
      <c r="D1532" s="149">
        <v>2134950</v>
      </c>
      <c r="E1532" s="150">
        <f t="shared" si="153"/>
        <v>-134950</v>
      </c>
      <c r="F1532" s="149">
        <v>1000000</v>
      </c>
      <c r="G1532" s="150">
        <v>0</v>
      </c>
      <c r="H1532" s="149">
        <f t="shared" ref="H1532:H1533" si="154">C1532+F1532</f>
        <v>3000000</v>
      </c>
    </row>
    <row r="1533" spans="1:8" ht="25.15" customHeight="1" x14ac:dyDescent="0.2">
      <c r="A1533" s="148">
        <v>22021073</v>
      </c>
      <c r="B1533" s="149" t="s">
        <v>444</v>
      </c>
      <c r="C1533" s="150">
        <v>40000000</v>
      </c>
      <c r="D1533" s="149">
        <v>6000000</v>
      </c>
      <c r="E1533" s="150">
        <f t="shared" si="153"/>
        <v>34000000</v>
      </c>
      <c r="F1533" s="149">
        <v>37000000</v>
      </c>
      <c r="G1533" s="150">
        <v>0</v>
      </c>
      <c r="H1533" s="149">
        <f t="shared" si="154"/>
        <v>77000000</v>
      </c>
    </row>
    <row r="1534" spans="1:8" ht="25.15" customHeight="1" x14ac:dyDescent="0.2">
      <c r="A1534" s="151"/>
      <c r="B1534" s="152" t="s">
        <v>153</v>
      </c>
      <c r="C1534" s="126">
        <f t="shared" ref="C1534:H1534" si="155">SUM(C1531:C1533)</f>
        <v>82000000</v>
      </c>
      <c r="D1534" s="126">
        <f t="shared" si="155"/>
        <v>53418652.289999999</v>
      </c>
      <c r="E1534" s="126">
        <f t="shared" si="155"/>
        <v>28581347.710000001</v>
      </c>
      <c r="F1534" s="126">
        <f t="shared" si="155"/>
        <v>44000000</v>
      </c>
      <c r="G1534" s="126">
        <f t="shared" si="155"/>
        <v>0</v>
      </c>
      <c r="H1534" s="126">
        <f t="shared" si="155"/>
        <v>126000000</v>
      </c>
    </row>
    <row r="1535" spans="1:8" ht="23.25" customHeight="1" x14ac:dyDescent="0.2">
      <c r="A1535" s="163" t="s">
        <v>154</v>
      </c>
      <c r="F1535" s="262" t="s">
        <v>155</v>
      </c>
      <c r="G1535" s="101"/>
    </row>
    <row r="1536" spans="1:8" ht="23.25" customHeight="1" x14ac:dyDescent="0.2">
      <c r="A1536" s="100" t="s">
        <v>155</v>
      </c>
      <c r="B1536" s="225" t="s">
        <v>445</v>
      </c>
      <c r="C1536" s="225"/>
      <c r="D1536" s="225"/>
      <c r="E1536" s="225"/>
      <c r="F1536" s="225"/>
      <c r="G1536" s="225"/>
      <c r="H1536" s="225"/>
    </row>
    <row r="1537" spans="1:8" ht="23.25" customHeight="1" x14ac:dyDescent="0.2">
      <c r="A1537" s="100"/>
      <c r="B1537" s="230"/>
      <c r="C1537" s="230"/>
      <c r="D1537" s="230"/>
      <c r="E1537" s="230"/>
      <c r="F1537" s="230"/>
      <c r="G1537" s="230"/>
      <c r="H1537" s="230"/>
    </row>
    <row r="1538" spans="1:8" ht="23.25" customHeight="1" x14ac:dyDescent="0.2">
      <c r="A1538" s="100"/>
      <c r="B1538" s="230"/>
      <c r="C1538" s="230"/>
      <c r="D1538" s="230"/>
      <c r="E1538" s="230"/>
      <c r="F1538" s="230"/>
      <c r="G1538" s="230"/>
      <c r="H1538" s="230"/>
    </row>
    <row r="1539" spans="1:8" ht="23.25" customHeight="1" x14ac:dyDescent="0.2">
      <c r="A1539" s="100"/>
      <c r="B1539" s="230"/>
      <c r="C1539" s="230"/>
      <c r="D1539" s="230"/>
      <c r="E1539" s="230"/>
      <c r="F1539" s="230"/>
      <c r="G1539" s="230"/>
      <c r="H1539" s="230"/>
    </row>
    <row r="1540" spans="1:8" ht="23.25" customHeight="1" x14ac:dyDescent="0.2">
      <c r="A1540" s="100"/>
      <c r="B1540" s="230"/>
      <c r="C1540" s="230"/>
      <c r="D1540" s="230"/>
      <c r="E1540" s="230"/>
      <c r="F1540" s="230"/>
      <c r="G1540" s="230"/>
      <c r="H1540" s="230"/>
    </row>
    <row r="1541" spans="1:8" ht="23.25" customHeight="1" x14ac:dyDescent="0.2">
      <c r="A1541" s="100"/>
      <c r="B1541" s="230"/>
      <c r="C1541" s="230"/>
      <c r="D1541" s="230"/>
      <c r="E1541" s="230"/>
      <c r="F1541" s="230"/>
      <c r="G1541" s="230"/>
      <c r="H1541" s="230"/>
    </row>
    <row r="1542" spans="1:8" ht="23.25" customHeight="1" x14ac:dyDescent="0.2">
      <c r="A1542" s="100"/>
      <c r="B1542" s="230"/>
      <c r="C1542" s="230"/>
      <c r="D1542" s="230"/>
      <c r="E1542" s="230"/>
      <c r="F1542" s="230"/>
      <c r="G1542" s="230"/>
      <c r="H1542" s="230"/>
    </row>
    <row r="1543" spans="1:8" ht="23.25" customHeight="1" x14ac:dyDescent="0.2">
      <c r="A1543" s="100"/>
      <c r="B1543" s="230"/>
      <c r="C1543" s="230"/>
      <c r="D1543" s="230"/>
      <c r="E1543" s="230"/>
      <c r="F1543" s="230"/>
      <c r="G1543" s="230"/>
      <c r="H1543" s="230"/>
    </row>
    <row r="1544" spans="1:8" ht="23.25" customHeight="1" x14ac:dyDescent="0.2">
      <c r="A1544" s="100"/>
      <c r="B1544" s="230"/>
      <c r="C1544" s="230"/>
      <c r="D1544" s="230"/>
      <c r="E1544" s="230"/>
      <c r="F1544" s="230"/>
      <c r="G1544" s="230"/>
      <c r="H1544" s="230"/>
    </row>
    <row r="1545" spans="1:8" ht="23.25" customHeight="1" x14ac:dyDescent="0.2">
      <c r="A1545" s="100"/>
      <c r="B1545" s="230"/>
      <c r="C1545" s="230"/>
      <c r="D1545" s="230"/>
      <c r="E1545" s="230"/>
      <c r="F1545" s="230"/>
      <c r="G1545" s="230"/>
      <c r="H1545" s="231" t="s">
        <v>446</v>
      </c>
    </row>
  </sheetData>
  <mergeCells count="154">
    <mergeCell ref="B1459:H1459"/>
    <mergeCell ref="B1488:H1488"/>
    <mergeCell ref="B1511:H1511"/>
    <mergeCell ref="B1536:H1536"/>
    <mergeCell ref="B1289:C1289"/>
    <mergeCell ref="B1320:C1320"/>
    <mergeCell ref="B1334:G1334"/>
    <mergeCell ref="B1355:C1355"/>
    <mergeCell ref="B1366:G1366"/>
    <mergeCell ref="A1435:B1435"/>
    <mergeCell ref="B1190:C1190"/>
    <mergeCell ref="B1202:G1202"/>
    <mergeCell ref="B1225:C1225"/>
    <mergeCell ref="B1236:G1236"/>
    <mergeCell ref="B1261:C1261"/>
    <mergeCell ref="B1280:G1280"/>
    <mergeCell ref="B1108:G1108"/>
    <mergeCell ref="B1109:G1109"/>
    <mergeCell ref="B1122:C1122"/>
    <mergeCell ref="B1135:G1135"/>
    <mergeCell ref="B1156:C1156"/>
    <mergeCell ref="B1169:G1169"/>
    <mergeCell ref="B1040:G1040"/>
    <mergeCell ref="B1044:C1044"/>
    <mergeCell ref="B1058:C1058"/>
    <mergeCell ref="B1072:G1072"/>
    <mergeCell ref="B1073:G1073"/>
    <mergeCell ref="B1091:C1091"/>
    <mergeCell ref="B916:G916"/>
    <mergeCell ref="B937:C937"/>
    <mergeCell ref="B968:C968"/>
    <mergeCell ref="B996:C996"/>
    <mergeCell ref="B1016:G1016"/>
    <mergeCell ref="B1026:C1026"/>
    <mergeCell ref="B809:C809"/>
    <mergeCell ref="B825:G825"/>
    <mergeCell ref="B839:C839"/>
    <mergeCell ref="B874:C874"/>
    <mergeCell ref="B891:G891"/>
    <mergeCell ref="B904:C904"/>
    <mergeCell ref="B734:G734"/>
    <mergeCell ref="B748:C748"/>
    <mergeCell ref="A753:G753"/>
    <mergeCell ref="A760:B760"/>
    <mergeCell ref="B778:C778"/>
    <mergeCell ref="B794:G794"/>
    <mergeCell ref="A697:B697"/>
    <mergeCell ref="B700:G700"/>
    <mergeCell ref="B716:C716"/>
    <mergeCell ref="A721:G721"/>
    <mergeCell ref="A727:B727"/>
    <mergeCell ref="B730:G730"/>
    <mergeCell ref="B662:C662"/>
    <mergeCell ref="A667:G667"/>
    <mergeCell ref="A676:B676"/>
    <mergeCell ref="B679:G679"/>
    <mergeCell ref="B686:C686"/>
    <mergeCell ref="A691:G691"/>
    <mergeCell ref="A630:B630"/>
    <mergeCell ref="B632:H632"/>
    <mergeCell ref="B637:C637"/>
    <mergeCell ref="A642:G642"/>
    <mergeCell ref="A646:B646"/>
    <mergeCell ref="B649:H649"/>
    <mergeCell ref="B605:C605"/>
    <mergeCell ref="A610:G610"/>
    <mergeCell ref="A614:B614"/>
    <mergeCell ref="B617:H617"/>
    <mergeCell ref="B621:C621"/>
    <mergeCell ref="A626:G626"/>
    <mergeCell ref="B552:C552"/>
    <mergeCell ref="A557:G557"/>
    <mergeCell ref="A575:B575"/>
    <mergeCell ref="B580:C580"/>
    <mergeCell ref="A585:G585"/>
    <mergeCell ref="A598:B598"/>
    <mergeCell ref="B493:C493"/>
    <mergeCell ref="A498:G498"/>
    <mergeCell ref="A514:B514"/>
    <mergeCell ref="B519:C519"/>
    <mergeCell ref="A528:B528"/>
    <mergeCell ref="B531:G531"/>
    <mergeCell ref="B446:C446"/>
    <mergeCell ref="A451:B451"/>
    <mergeCell ref="A467:B467"/>
    <mergeCell ref="B474:C474"/>
    <mergeCell ref="A479:G479"/>
    <mergeCell ref="A488:B488"/>
    <mergeCell ref="A399:G399"/>
    <mergeCell ref="A405:B405"/>
    <mergeCell ref="B408:G408"/>
    <mergeCell ref="B426:C426"/>
    <mergeCell ref="A431:G431"/>
    <mergeCell ref="A441:B441"/>
    <mergeCell ref="A339:G339"/>
    <mergeCell ref="A346:B346"/>
    <mergeCell ref="B368:C368"/>
    <mergeCell ref="A381:B381"/>
    <mergeCell ref="B384:G384"/>
    <mergeCell ref="B394:C394"/>
    <mergeCell ref="B321:G321"/>
    <mergeCell ref="B322:G322"/>
    <mergeCell ref="B323:G323"/>
    <mergeCell ref="B324:G324"/>
    <mergeCell ref="B325:G325"/>
    <mergeCell ref="B334:C334"/>
    <mergeCell ref="B269:C269"/>
    <mergeCell ref="A280:B280"/>
    <mergeCell ref="B283:H283"/>
    <mergeCell ref="B301:C301"/>
    <mergeCell ref="A318:B318"/>
    <mergeCell ref="B320:G320"/>
    <mergeCell ref="A228:G228"/>
    <mergeCell ref="A232:B232"/>
    <mergeCell ref="B237:C237"/>
    <mergeCell ref="A247:B247"/>
    <mergeCell ref="B252:C252"/>
    <mergeCell ref="A262:B262"/>
    <mergeCell ref="A185:B185"/>
    <mergeCell ref="A194:G194"/>
    <mergeCell ref="A198:B198"/>
    <mergeCell ref="A209:G209"/>
    <mergeCell ref="A214:B214"/>
    <mergeCell ref="B216:G216"/>
    <mergeCell ref="A141:G141"/>
    <mergeCell ref="A142:G142"/>
    <mergeCell ref="A146:B146"/>
    <mergeCell ref="A158:B158"/>
    <mergeCell ref="B160:G160"/>
    <mergeCell ref="A180:G180"/>
    <mergeCell ref="A96:B96"/>
    <mergeCell ref="B99:G99"/>
    <mergeCell ref="A123:G123"/>
    <mergeCell ref="A124:G124"/>
    <mergeCell ref="A130:B130"/>
    <mergeCell ref="B133:G133"/>
    <mergeCell ref="A64:G64"/>
    <mergeCell ref="A69:B69"/>
    <mergeCell ref="B72:G72"/>
    <mergeCell ref="B87:C87"/>
    <mergeCell ref="A91:G91"/>
    <mergeCell ref="A92:G92"/>
    <mergeCell ref="A34:G34"/>
    <mergeCell ref="A40:B40"/>
    <mergeCell ref="B43:G43"/>
    <mergeCell ref="B44:G44"/>
    <mergeCell ref="B59:C59"/>
    <mergeCell ref="A63:G63"/>
    <mergeCell ref="A1:H1"/>
    <mergeCell ref="B6:C6"/>
    <mergeCell ref="A11:G11"/>
    <mergeCell ref="A19:B19"/>
    <mergeCell ref="B22:G22"/>
    <mergeCell ref="B29:C29"/>
  </mergeCells>
  <pageMargins left="0.7" right="0.2" top="0.75" bottom="0.75" header="0.3" footer="0.3"/>
  <pageSetup paperSize="9" scale="90" fitToHeight="2" orientation="landscape" r:id="rId1"/>
  <rowBreaks count="2" manualBreakCount="2">
    <brk id="443" max="7" man="1"/>
    <brk id="490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Table of Contents</vt:lpstr>
      <vt:lpstr>Summary</vt:lpstr>
      <vt:lpstr>Revenue</vt:lpstr>
      <vt:lpstr>Supplementary</vt:lpstr>
      <vt:lpstr>Revenue!Print_Area</vt:lpstr>
      <vt:lpstr>Summary!Print_Area</vt:lpstr>
      <vt:lpstr>Supplementary!Print_Area</vt:lpstr>
      <vt:lpstr>'Table of Contents'!Print_Area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2019-12-31T19:21:35Z</dcterms:created>
  <dcterms:modified xsi:type="dcterms:W3CDTF">2019-12-31T19:27:29Z</dcterms:modified>
</cp:coreProperties>
</file>